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<sst xmlns="http://schemas.openxmlformats.org/spreadsheetml/2006/main" count="88" uniqueCount="87">
  <si>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</si>
  <si>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</si>
  <si>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</si>
  <si>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</si>
  <si>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</si>
  <si>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</si>
  <si>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</si>
  <si>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</si>
  <si>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</si>
  <si>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</si>
  <si>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</si>
  <si>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</si>
  <si>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</si>
  <si>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</si>
  <si>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</si>
  <si>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</si>
  <si>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</si>
  <si>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</si>
  <si>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</si>
  <si>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</si>
  <si>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</si>
  <si>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</si>
  <si>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</si>
  <si>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</si>
  <si>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</si>
  <si>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</si>
  <si>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</si>
  <si>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</si>
  <si>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</si>
  <si>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</si>
  <si>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</si>
  <si>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</si>
  <si>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</si>
  <si>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</si>
  <si>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</si>
  <si>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</si>
  <si>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</si>
  <si>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</si>
  <si>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</si>
  <si>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</si>
  <si>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</si>
  <si>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</si>
  <si>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</si>
  <si>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</si>
  <si>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</si>
  <si>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</si>
  <si>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</si>
  <si>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</si>
  <si>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</si>
  <si>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</si>
  <si>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</si>
  <si>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</si>
  <si>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</si>
  <si>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</si>
  <si>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</si>
  <si>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</si>
  <si>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</si>
  <si>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</si>
  <si>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С.Г.Захаров</t>
  </si>
  <si>
    <t>ОДН</t>
  </si>
  <si>
    <t>Всеволода Иванова 2</t>
  </si>
  <si>
    <t xml:space="preserve">                                                                         Жилой дом по адресу: </t>
  </si>
  <si>
    <t>1.5. Техническое обследование систем вентиляции</t>
  </si>
  <si>
    <t xml:space="preserve">А.И. Ларюшин 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</si>
  <si>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</si>
  <si>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</si>
  <si>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</si>
  <si>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</si>
  <si>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</si>
  <si>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</si>
  <si>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</si>
  <si>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</si>
  <si>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</si>
  <si>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</si>
  <si>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</si>
  <si>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</si>
  <si>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</si>
  <si>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</si>
  <si>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</si>
  <si>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</si>
  <si>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</si>
  <si>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</si>
  <si>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</si>
  <si>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>Диагностика ВДГО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</si>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</sst>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55">
      <selection activeCell="M16" sqref="M16"/>
    </sheetView>
  </sheetViews>
  <sheetFormatPr defaultColWidth="9.140625" defaultRowHeight="12.75"/>
  <cols>
    <col min="1" max="1" width="10.140625" style="0" bestFit="1" customWidth="1"/>
    <col min="6" max="6" width="39.140625" style="0" customWidth="1"/>
    <col min="7" max="8" width="15.7109375" style="0" customWidth="1"/>
    <col min="9" max="9" width="13.421875" style="0" customWidth="1"/>
    <col min="10" max="10" width="13.8515625" style="0" customWidth="1"/>
    <col min="11" max="11" width="13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61</v>
      </c>
      <c r="D2" s="24"/>
      <c r="E2" s="24"/>
      <c r="F2" s="24"/>
      <c r="G2" s="24" t="s">
        <v>60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4">
        <v>1598.4</v>
      </c>
      <c r="H3" s="89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95">
        <v>23</v>
      </c>
      <c r="H4" s="90"/>
      <c r="I4" s="3"/>
      <c r="J4" s="42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85"/>
      <c r="H5" s="90" t="s">
        <v>59</v>
      </c>
      <c r="I5" s="3"/>
      <c r="J5" s="3"/>
    </row>
    <row r="6" spans="1:8" ht="12.75" customHeight="1">
      <c r="A6" s="70" t="s">
        <v>65</v>
      </c>
      <c r="B6" s="4"/>
      <c r="C6" s="4"/>
      <c r="D6" s="4"/>
      <c r="E6" s="4"/>
      <c r="F6" s="4"/>
      <c r="G6" s="81">
        <v>3894.57</v>
      </c>
      <c r="H6" s="91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79">
        <v>37652.4</v>
      </c>
      <c r="H7" s="33">
        <v>5104.26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429511.2</v>
      </c>
      <c r="H8" s="34">
        <v>43733.76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9">
        <v>444696.46</v>
      </c>
      <c r="H9" s="33">
        <v>45993.88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79">
        <f>SUM(G7+G8-G9)</f>
        <v>22467.140000000014</v>
      </c>
      <c r="H10" s="33">
        <f>SUM(H7+H8-H9)</f>
        <v>2844.1400000000067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79">
        <v>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79">
        <v>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79">
        <v>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0">
        <f>SUM(G11+G12-G13)</f>
        <v>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6">
        <f>G9+G13+H9</f>
        <v>490690.34</v>
      </c>
      <c r="H15" s="92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7" t="s">
        <v>56</v>
      </c>
      <c r="H16" s="9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21418.12</v>
      </c>
      <c r="H17" s="93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9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12548.52</v>
      </c>
      <c r="H19" s="78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3789.65</v>
      </c>
      <c r="H20" s="78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1824.86</v>
      </c>
      <c r="H21" s="78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380.09</v>
      </c>
      <c r="H22" s="78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2875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51">
        <f>SUM(G26:G31)</f>
        <v>83172.04000000001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53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38">
        <v>28606.66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34">
        <f>ROUND(G26*0.302,2)+87.56</f>
        <v>8726.769999999999</v>
      </c>
      <c r="H27" s="78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614.7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44">
        <v>1163.62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20060.29</v>
      </c>
      <c r="H30" s="78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5">
        <v>24000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43">
        <f>G33+G39+G44+G49+G54+G55+G56</f>
        <v>108246.77844</v>
      </c>
      <c r="H32" s="43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55">
        <f>SUM(G34:G38)</f>
        <v>66672.25844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38">
        <v>49336.22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34">
        <f>G34*0.302</f>
        <v>14899.53844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34">
        <v>248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2188.5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34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6" t="s">
        <v>36</v>
      </c>
      <c r="B44" s="58"/>
      <c r="C44" s="58"/>
      <c r="D44" s="58"/>
      <c r="E44" s="58"/>
      <c r="F44" s="58"/>
      <c r="G44" s="59">
        <f>SUM(G45:G48)</f>
        <v>39526.75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35">
        <v>30287.44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33">
        <f>ROUND(G45*0.302,2)</f>
        <v>9146.81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37">
        <v>92.5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55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37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55">
        <v>233.65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59">
        <v>0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71">
        <v>1814.12</v>
      </c>
      <c r="H56" s="71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2">
        <v>9014.98</v>
      </c>
      <c r="H57" s="72"/>
    </row>
    <row r="58" spans="1:8" ht="12.75" customHeight="1" thickBot="1">
      <c r="A58" s="65" t="s">
        <v>54</v>
      </c>
      <c r="B58" s="66"/>
      <c r="C58" s="66"/>
      <c r="D58" s="66"/>
      <c r="E58" s="66"/>
      <c r="F58" s="66"/>
      <c r="G58" s="73">
        <v>0</v>
      </c>
      <c r="H58" s="57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74">
        <v>1918</v>
      </c>
      <c r="H59" s="102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74">
        <v>0</v>
      </c>
      <c r="H60" s="102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02">
        <v>0</v>
      </c>
      <c r="H61" s="102"/>
    </row>
    <row r="62" spans="1:8" ht="12.75" customHeight="1">
      <c r="A62" s="18" t="s">
        <v>68</v>
      </c>
      <c r="B62" s="9"/>
      <c r="C62" s="9"/>
      <c r="D62" s="9"/>
      <c r="E62" s="9"/>
      <c r="F62" s="9"/>
      <c r="G62" s="72">
        <f>ROUND((G9+G13+H9)*20%,2)</f>
        <v>98138.07</v>
      </c>
      <c r="H62" s="72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47"/>
      <c r="H63" s="110"/>
    </row>
    <row r="64" spans="1:8" ht="12.75" customHeight="1" thickBot="1">
      <c r="A64" s="67" t="s">
        <v>71</v>
      </c>
      <c r="B64" s="7"/>
      <c r="C64" s="7"/>
      <c r="D64" s="7"/>
      <c r="E64" s="7"/>
      <c r="F64" s="7"/>
      <c r="G64" s="75">
        <f>(G9+G13+H9)*1%</f>
        <v>4906.9034</v>
      </c>
      <c r="H64" s="111"/>
    </row>
    <row r="65" spans="1:8" ht="12.75" customHeight="1" thickBot="1">
      <c r="A65" s="67" t="s">
        <v>72</v>
      </c>
      <c r="B65" s="7"/>
      <c r="C65" s="7"/>
      <c r="D65" s="7"/>
      <c r="E65" s="7"/>
      <c r="F65" s="7"/>
      <c r="G65" s="75">
        <f>G66+G67+G68+G69+G70+G71</f>
        <v>3090.08</v>
      </c>
      <c r="H65" s="111"/>
    </row>
    <row r="66" spans="1:8" s="31" customFormat="1" ht="12.75" customHeight="1">
      <c r="A66" s="103" t="s">
        <v>84</v>
      </c>
      <c r="B66" s="5"/>
      <c r="C66" s="5"/>
      <c r="D66" s="5"/>
      <c r="E66" s="5"/>
      <c r="F66" s="5"/>
      <c r="G66" s="82">
        <v>500</v>
      </c>
      <c r="H66" s="104"/>
    </row>
    <row r="67" spans="1:8" s="31" customFormat="1" ht="12.75" customHeight="1">
      <c r="A67" s="105" t="s">
        <v>74</v>
      </c>
      <c r="B67" s="5"/>
      <c r="C67" s="5"/>
      <c r="D67" s="5"/>
      <c r="E67" s="5"/>
      <c r="F67" s="5"/>
      <c r="G67" s="82"/>
      <c r="H67" s="104"/>
    </row>
    <row r="68" spans="1:8" s="31" customFormat="1" ht="12.75" customHeight="1">
      <c r="A68" s="105" t="s">
        <v>75</v>
      </c>
      <c r="B68" s="5"/>
      <c r="C68" s="5"/>
      <c r="D68" s="5"/>
      <c r="E68" s="5"/>
      <c r="F68" s="5"/>
      <c r="G68" s="82">
        <v>1918.08</v>
      </c>
      <c r="H68" s="104"/>
    </row>
    <row r="69" spans="1:8" s="31" customFormat="1" ht="12.75" customHeight="1">
      <c r="A69" s="105" t="s">
        <v>76</v>
      </c>
      <c r="B69" s="5"/>
      <c r="C69" s="5"/>
      <c r="D69" s="5"/>
      <c r="E69" s="5"/>
      <c r="F69" s="5"/>
      <c r="G69" s="82"/>
      <c r="H69" s="104"/>
    </row>
    <row r="70" spans="1:8" s="31" customFormat="1" ht="12.75" customHeight="1">
      <c r="A70" s="105" t="s">
        <v>77</v>
      </c>
      <c r="B70" s="5"/>
      <c r="C70" s="5"/>
      <c r="D70" s="5"/>
      <c r="E70" s="5"/>
      <c r="F70" s="5"/>
      <c r="G70" s="82">
        <v>627</v>
      </c>
      <c r="H70" s="104"/>
    </row>
    <row r="71" spans="1:8" ht="28.5" customHeight="1" thickBot="1">
      <c r="A71" s="107" t="s">
        <v>78</v>
      </c>
      <c r="B71" s="108"/>
      <c r="C71" s="108"/>
      <c r="D71" s="108"/>
      <c r="E71" s="108"/>
      <c r="F71" s="109"/>
      <c r="G71" s="83">
        <v>45</v>
      </c>
      <c r="H71" s="106"/>
    </row>
    <row r="72" spans="1:8" s="1" customFormat="1" ht="12.75" customHeight="1" thickBot="1">
      <c r="A72" s="67" t="s">
        <v>73</v>
      </c>
      <c r="B72" s="7"/>
      <c r="C72" s="7"/>
      <c r="D72" s="7"/>
      <c r="E72" s="7"/>
      <c r="F72" s="23"/>
      <c r="G72" s="96">
        <f>SUM(G73:G74)</f>
        <v>10640</v>
      </c>
      <c r="H72" s="101"/>
    </row>
    <row r="73" spans="1:8" s="1" customFormat="1" ht="12.75" customHeight="1">
      <c r="A73" s="97" t="s">
        <v>83</v>
      </c>
      <c r="B73" s="4"/>
      <c r="C73" s="4"/>
      <c r="D73" s="4"/>
      <c r="E73" s="4"/>
      <c r="F73" s="4"/>
      <c r="G73" s="81">
        <v>10640</v>
      </c>
      <c r="H73" s="33"/>
    </row>
    <row r="74" spans="1:8" s="1" customFormat="1" ht="12.75" customHeight="1" thickBot="1">
      <c r="A74" s="98"/>
      <c r="B74" s="5"/>
      <c r="C74" s="5"/>
      <c r="D74" s="5"/>
      <c r="E74" s="5"/>
      <c r="F74" s="5"/>
      <c r="G74" s="79"/>
      <c r="H74" s="33"/>
    </row>
    <row r="75" spans="1:8" s="1" customFormat="1" ht="12.75" customHeight="1">
      <c r="A75" s="69" t="s">
        <v>79</v>
      </c>
      <c r="B75" s="99"/>
      <c r="C75" s="99"/>
      <c r="D75" s="99"/>
      <c r="E75" s="99"/>
      <c r="F75" s="100"/>
      <c r="G75" s="101">
        <v>0</v>
      </c>
      <c r="H75" s="112"/>
    </row>
    <row r="76" spans="1:8" ht="12.75" customHeight="1" thickBot="1">
      <c r="A76" s="22" t="s">
        <v>80</v>
      </c>
      <c r="B76" s="68"/>
      <c r="C76" s="68"/>
      <c r="D76" s="68"/>
      <c r="E76" s="68"/>
      <c r="F76" s="68"/>
      <c r="G76" s="76">
        <f>ROUND(G75*0.271,2)</f>
        <v>0</v>
      </c>
      <c r="H76" s="76"/>
    </row>
    <row r="77" spans="1:8" ht="12.75" customHeight="1" thickBot="1">
      <c r="A77" s="22" t="s">
        <v>81</v>
      </c>
      <c r="B77" s="68"/>
      <c r="C77" s="68"/>
      <c r="D77" s="68"/>
      <c r="E77" s="68"/>
      <c r="F77" s="68"/>
      <c r="G77" s="76">
        <v>27642.69</v>
      </c>
      <c r="H77" s="76"/>
    </row>
    <row r="78" spans="1:8" ht="12.75" customHeight="1" thickBot="1">
      <c r="A78" s="22" t="s">
        <v>82</v>
      </c>
      <c r="B78" s="68"/>
      <c r="C78" s="68"/>
      <c r="D78" s="68"/>
      <c r="E78" s="68"/>
      <c r="F78" s="68"/>
      <c r="G78" s="76">
        <v>18605.38</v>
      </c>
      <c r="H78" s="76"/>
    </row>
    <row r="79" spans="1:8" ht="12.75" customHeight="1" thickBot="1">
      <c r="A79" s="39" t="s">
        <v>19</v>
      </c>
      <c r="B79" s="40"/>
      <c r="C79" s="40"/>
      <c r="D79" s="40"/>
      <c r="E79" s="40"/>
      <c r="F79" s="40"/>
      <c r="G79" s="36">
        <f>SUM(G17+G24+G32+G57+G58+G59+G60+G61+G62+G64+G65+G72+G75+G76+G77+G78)</f>
        <v>386793.04184</v>
      </c>
      <c r="H79" s="36"/>
    </row>
    <row r="80" spans="1:8" ht="12.75" customHeight="1" thickBot="1">
      <c r="A80" s="88" t="s">
        <v>86</v>
      </c>
      <c r="B80" s="40"/>
      <c r="C80" s="40"/>
      <c r="D80" s="40"/>
      <c r="E80" s="40"/>
      <c r="F80" s="40"/>
      <c r="G80" s="41">
        <f>SUM(G6+G15-G79)</f>
        <v>107791.86816000001</v>
      </c>
      <c r="H80" s="41"/>
    </row>
    <row r="81" spans="1:7" ht="12.75" customHeight="1">
      <c r="A81" t="s">
        <v>20</v>
      </c>
      <c r="G81" t="s">
        <v>58</v>
      </c>
    </row>
    <row r="82" spans="1:7" ht="12.75" customHeight="1">
      <c r="A82" t="s">
        <v>57</v>
      </c>
      <c r="G82" t="s">
        <v>63</v>
      </c>
    </row>
    <row r="83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2019-03-22T02:57:36Z</cp:lastPrinted>
  <dcterms:created xsi:type="dcterms:W3CDTF">1996-10-08T23:32:33Z</dcterms:created>
  <dcterms:modified xsi:type="dcterms:W3CDTF">2021-03-30T10:53:23Z</dcterms:modified>
  <cp:category/>
  <cp:version/>
  <cp:contentType/>
  <cp:contentStatus/>
</cp:coreProperties>
</file>