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<sst xmlns="http://schemas.openxmlformats.org/spreadsheetml/2006/main" count="82" uniqueCount="81">
  <si>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</si>
  <si>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</si>
  <si>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</si>
  <si>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</si>
  <si>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</si>
  <si>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</si>
  <si>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</si>
  <si>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</si>
  <si>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</si>
  <si>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</si>
  <si>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</si>
  <si>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</si>
  <si>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</si>
  <si>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</si>
  <si>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</si>
  <si>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</si>
  <si>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</si>
  <si>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</si>
  <si>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</si>
  <si>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</si>
  <si>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</si>
  <si>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</si>
  <si>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</si>
  <si>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</si>
  <si>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</si>
  <si>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</si>
  <si>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</si>
  <si>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</si>
  <si>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</si>
  <si>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</si>
  <si>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</si>
  <si>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</si>
  <si>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</si>
  <si>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</si>
  <si>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</si>
  <si>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</si>
  <si>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</si>
  <si>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</si>
  <si>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</si>
  <si>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</si>
  <si>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</si>
  <si>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</si>
  <si>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</si>
  <si>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</si>
  <si>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</si>
  <si>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</si>
  <si>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</si>
  <si>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</si>
  <si>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</si>
  <si>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</si>
  <si>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</si>
  <si>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</si>
  <si>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</si>
  <si>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</si>
  <si>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</si>
  <si>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</si>
  <si>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</si>
  <si>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</si>
  <si>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</si>
  <si>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</si>
  <si>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</si>
  <si>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</si>
  <si>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</si>
  <si>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</si>
  <si>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</si>
  <si>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</si>
  <si>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35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</si>
  <si>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</si>
  <si>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</si>
  <si>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</si>
  <si>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</si>
  <si>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</si>
  <si>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 xml:space="preserve">                                                                         Жилой дом по адресу: </t>
  </si>
  <si>
    <t>С.Г. Захаров</t>
  </si>
  <si>
    <t>А.Е. Ковалев</t>
  </si>
  <si>
    <t xml:space="preserve">Изготовление и монтаж изделий ПВХ </t>
  </si>
  <si>
    <t>1.5. Техническое обследование систем вентиляции</t>
  </si>
  <si>
    <t xml:space="preserve">Замена теплоизоляции трубопроводов системы отопления </t>
  </si>
  <si>
    <t>Акт выполненных работ за январь - декабрь 2018 года</t>
  </si>
  <si>
    <t>Остаток (перерасход) переходящий на 01.01.2019 года</t>
  </si>
  <si>
    <t>Ремонт конька скатной кровли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</si>
</sst>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B37">
      <selection activeCell="L11" sqref="L11"/>
    </sheetView>
  </sheetViews>
  <sheetFormatPr defaultColWidth="9.140625" defaultRowHeight="12.75"/>
  <cols>
    <col min="1" max="1" width="10.140625" style="0" bestFit="1" customWidth="1"/>
    <col min="6" max="6" width="40.00390625" style="0" customWidth="1"/>
    <col min="7" max="8" width="15.7109375" style="0" customWidth="1"/>
    <col min="9" max="9" width="12.8515625" style="0" customWidth="1"/>
    <col min="10" max="10" width="13.8515625" style="0" customWidth="1"/>
    <col min="11" max="11" width="11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72</v>
      </c>
      <c r="D2" s="24"/>
      <c r="E2" s="24"/>
      <c r="F2" s="24"/>
      <c r="G2" s="24" t="s">
        <v>66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1">
        <v>5572.88</v>
      </c>
      <c r="H3" s="110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1"/>
      <c r="G4" s="91">
        <v>15.17</v>
      </c>
      <c r="H4" s="119"/>
      <c r="I4" s="99"/>
      <c r="J4" s="45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92"/>
      <c r="H5" s="121" t="s">
        <v>67</v>
      </c>
      <c r="I5" s="3"/>
      <c r="J5" s="99"/>
    </row>
    <row r="6" spans="1:8" ht="12.75" customHeight="1">
      <c r="A6" s="72" t="s">
        <v>69</v>
      </c>
      <c r="B6" s="4"/>
      <c r="C6" s="4"/>
      <c r="D6" s="4"/>
      <c r="E6" s="4"/>
      <c r="F6" s="4"/>
      <c r="G6" s="86">
        <v>177629.49</v>
      </c>
      <c r="H6" s="120">
        <v>0</v>
      </c>
    </row>
    <row r="7" spans="1:8" ht="12.75" customHeight="1">
      <c r="A7" s="5" t="s">
        <v>70</v>
      </c>
      <c r="B7" s="5"/>
      <c r="C7" s="5"/>
      <c r="D7" s="5"/>
      <c r="E7" s="5"/>
      <c r="F7" s="5"/>
      <c r="G7" s="84">
        <v>69609.46</v>
      </c>
      <c r="H7" s="33">
        <v>14197.92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1006417.28</v>
      </c>
      <c r="H8" s="34">
        <v>76566.24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4">
        <v>998236.71</v>
      </c>
      <c r="H9" s="33">
        <v>78151.58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84">
        <f>SUM(G7+G8-G9)</f>
        <v>77790.03000000003</v>
      </c>
      <c r="H10" s="33">
        <f>SUM(H7+H8-H9)</f>
        <v>12612.580000000002</v>
      </c>
    </row>
    <row r="11" spans="1:8" ht="12.75" customHeight="1">
      <c r="A11" s="11" t="s">
        <v>71</v>
      </c>
      <c r="B11" s="5"/>
      <c r="C11" s="5"/>
      <c r="D11" s="5"/>
      <c r="E11" s="5"/>
      <c r="F11" s="5"/>
      <c r="G11" s="84">
        <v>1500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4">
        <v>18000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4">
        <v>18000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5">
        <f>SUM(G11+G12-G13)</f>
        <v>1500</v>
      </c>
      <c r="H14" s="35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3">
        <f>G9+G13+H9</f>
        <v>1094388.29</v>
      </c>
      <c r="H15" s="36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4" t="s">
        <v>61</v>
      </c>
      <c r="H16" s="122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71456.26000000001</v>
      </c>
      <c r="H17" s="111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112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39427.15</v>
      </c>
      <c r="H19" s="83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ROUND(G19*0.202,2)</f>
        <v>7964.28</v>
      </c>
      <c r="H20" s="83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747.75</v>
      </c>
      <c r="H21" s="83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2586.08</v>
      </c>
      <c r="H22" s="83"/>
    </row>
    <row r="23" spans="1:8" ht="12.75" customHeight="1" thickBot="1">
      <c r="A23" s="11" t="s">
        <v>76</v>
      </c>
      <c r="B23" s="5"/>
      <c r="C23" s="17"/>
      <c r="D23" s="5"/>
      <c r="E23" s="5"/>
      <c r="F23" s="5"/>
      <c r="G23" s="29">
        <v>20731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30">
        <f>SUM(G26:G31)</f>
        <v>183796.88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101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82">
        <v>75005.1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ROUND(G26*0.202,2)</f>
        <v>15151.03</v>
      </c>
      <c r="H27" s="83"/>
    </row>
    <row r="28" spans="1:8" ht="12.75" customHeight="1">
      <c r="A28" s="12" t="s">
        <v>8</v>
      </c>
      <c r="B28" s="3"/>
      <c r="C28" s="3"/>
      <c r="D28" s="3"/>
      <c r="E28" s="3"/>
      <c r="F28" s="3"/>
      <c r="G28" s="82">
        <v>37477.22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2073.28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54090.25</v>
      </c>
      <c r="H30" s="83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102">
        <v>0</v>
      </c>
      <c r="H31" s="38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103">
        <f>G33+G39+G44+G49+G54+G55+G56</f>
        <v>262773.10446</v>
      </c>
      <c r="H32" s="46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87">
        <f>SUM(G34:G38)</f>
        <v>142382.59446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82">
        <v>114434.23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G34*0.202</f>
        <v>23115.71446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60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2">
        <v>3195.99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1576.66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90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4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2">
        <v>0</v>
      </c>
      <c r="H43" s="38"/>
    </row>
    <row r="44" spans="1:8" ht="12.75" customHeight="1">
      <c r="A44" s="47" t="s">
        <v>36</v>
      </c>
      <c r="B44" s="58"/>
      <c r="C44" s="58"/>
      <c r="D44" s="58"/>
      <c r="E44" s="58"/>
      <c r="F44" s="58"/>
      <c r="G44" s="88">
        <f>SUM(G45:G48)</f>
        <v>118552.03000000001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85">
        <v>98127.44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4">
        <f>ROUND(G45*0.202,2)</f>
        <v>19821.74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6">
        <v>322.85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6">
        <v>280</v>
      </c>
      <c r="H48" s="37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87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86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6">
        <f>ROUND(G50*0.202,2)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6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6">
        <v>0</v>
      </c>
      <c r="H53" s="37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87">
        <v>0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88">
        <v>0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89">
        <v>1838.48</v>
      </c>
      <c r="H56" s="73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104">
        <v>38781.72</v>
      </c>
      <c r="H57" s="74"/>
    </row>
    <row r="58" spans="1:8" ht="12.75" customHeight="1" thickBot="1">
      <c r="A58" s="65" t="s">
        <v>55</v>
      </c>
      <c r="B58" s="66"/>
      <c r="C58" s="66"/>
      <c r="D58" s="66"/>
      <c r="E58" s="66"/>
      <c r="F58" s="66"/>
      <c r="G58" s="105">
        <v>0</v>
      </c>
      <c r="H58" s="57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106">
        <f>ROUND(G3*1.37*K1,2)</f>
        <v>91618.15</v>
      </c>
      <c r="H59" s="113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106">
        <v>0</v>
      </c>
      <c r="H60" s="113"/>
    </row>
    <row r="61" spans="1:8" ht="12.75" customHeight="1">
      <c r="A61" s="18" t="s">
        <v>58</v>
      </c>
      <c r="B61" s="9"/>
      <c r="C61" s="9"/>
      <c r="D61" s="9"/>
      <c r="E61" s="9"/>
      <c r="F61" s="9"/>
      <c r="G61" s="104">
        <f>ROUND((G9+G13+H9)*20%,2)</f>
        <v>218877.66</v>
      </c>
      <c r="H61" s="74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107"/>
      <c r="H62" s="114"/>
    </row>
    <row r="63" spans="1:8" ht="12.75" customHeight="1" thickBot="1">
      <c r="A63" s="67" t="s">
        <v>63</v>
      </c>
      <c r="B63" s="7"/>
      <c r="C63" s="7"/>
      <c r="D63" s="7"/>
      <c r="E63" s="7"/>
      <c r="F63" s="7"/>
      <c r="G63" s="108">
        <f>(G9+G13+H9)*1%</f>
        <v>10943.8829</v>
      </c>
      <c r="H63" s="115"/>
    </row>
    <row r="64" spans="1:8" ht="12.75" customHeight="1" thickBot="1">
      <c r="A64" s="67" t="s">
        <v>64</v>
      </c>
      <c r="B64" s="7"/>
      <c r="C64" s="7"/>
      <c r="D64" s="7"/>
      <c r="E64" s="7"/>
      <c r="F64" s="7"/>
      <c r="G64" s="108">
        <v>9389.28</v>
      </c>
      <c r="H64" s="115"/>
    </row>
    <row r="65" spans="1:8" ht="12.75" customHeight="1" thickBot="1">
      <c r="A65" s="67" t="s">
        <v>59</v>
      </c>
      <c r="B65" s="7"/>
      <c r="C65" s="7"/>
      <c r="D65" s="7"/>
      <c r="E65" s="7"/>
      <c r="F65" s="7"/>
      <c r="G65" s="108">
        <f>SUM(G66:G69)</f>
        <v>303678.6</v>
      </c>
      <c r="H65" s="75"/>
    </row>
    <row r="66" spans="1:8" s="32" customFormat="1" ht="12.75" customHeight="1">
      <c r="A66" s="43" t="s">
        <v>75</v>
      </c>
      <c r="B66" s="44"/>
      <c r="C66" s="44"/>
      <c r="D66" s="44"/>
      <c r="E66" s="44"/>
      <c r="F66" s="44"/>
      <c r="G66" s="100">
        <v>245000</v>
      </c>
      <c r="H66" s="116"/>
    </row>
    <row r="67" spans="1:8" s="32" customFormat="1" ht="12.75" customHeight="1">
      <c r="A67" s="43" t="s">
        <v>77</v>
      </c>
      <c r="B67" s="44"/>
      <c r="C67" s="44"/>
      <c r="D67" s="44"/>
      <c r="E67" s="44"/>
      <c r="F67" s="44"/>
      <c r="G67" s="78">
        <v>20546</v>
      </c>
      <c r="H67" s="116"/>
    </row>
    <row r="68" spans="1:8" s="32" customFormat="1" ht="12.75" customHeight="1">
      <c r="A68" s="95" t="s">
        <v>80</v>
      </c>
      <c r="B68" s="96"/>
      <c r="C68" s="96"/>
      <c r="D68" s="96"/>
      <c r="E68" s="96"/>
      <c r="F68" s="96"/>
      <c r="G68" s="78">
        <v>38132.6</v>
      </c>
      <c r="H68" s="116"/>
    </row>
    <row r="69" spans="1:8" s="32" customFormat="1" ht="12.75" customHeight="1" thickBot="1">
      <c r="A69" s="97"/>
      <c r="B69" s="98"/>
      <c r="C69" s="98"/>
      <c r="D69" s="98"/>
      <c r="E69" s="98"/>
      <c r="F69" s="98"/>
      <c r="G69" s="79">
        <v>0</v>
      </c>
      <c r="H69" s="117"/>
    </row>
    <row r="70" spans="1:8" ht="12.75" customHeight="1">
      <c r="A70" s="69" t="s">
        <v>60</v>
      </c>
      <c r="B70" s="70"/>
      <c r="C70" s="70"/>
      <c r="D70" s="70"/>
      <c r="E70" s="70"/>
      <c r="F70" s="71"/>
      <c r="G70" s="77">
        <v>48300</v>
      </c>
      <c r="H70" s="118"/>
    </row>
    <row r="71" spans="1:8" ht="12.75" customHeight="1" thickBot="1">
      <c r="A71" s="22" t="s">
        <v>62</v>
      </c>
      <c r="B71" s="68"/>
      <c r="C71" s="68"/>
      <c r="D71" s="68"/>
      <c r="E71" s="68"/>
      <c r="F71" s="68"/>
      <c r="G71" s="80">
        <f>ROUND(G70*0.2,2)</f>
        <v>9660</v>
      </c>
      <c r="H71" s="76"/>
    </row>
    <row r="72" spans="1:8" ht="12.75" customHeight="1" thickBot="1">
      <c r="A72" s="22" t="s">
        <v>68</v>
      </c>
      <c r="B72" s="68"/>
      <c r="C72" s="68"/>
      <c r="D72" s="68"/>
      <c r="E72" s="68"/>
      <c r="F72" s="68"/>
      <c r="G72" s="80">
        <v>37379.19</v>
      </c>
      <c r="H72" s="76"/>
    </row>
    <row r="73" spans="1:8" ht="12.75" customHeight="1" thickBot="1">
      <c r="A73" s="39" t="s">
        <v>19</v>
      </c>
      <c r="B73" s="40"/>
      <c r="C73" s="40"/>
      <c r="D73" s="40"/>
      <c r="E73" s="40"/>
      <c r="F73" s="40"/>
      <c r="G73" s="93">
        <f>SUM(G17+G24+G32+G57+G58+G59+G60+G61+G63+G64+G65+G70+G71+G72)</f>
        <v>1286654.72736</v>
      </c>
      <c r="H73" s="36"/>
    </row>
    <row r="74" spans="1:8" ht="12.75" customHeight="1" thickBot="1">
      <c r="A74" s="41" t="s">
        <v>79</v>
      </c>
      <c r="B74" s="40"/>
      <c r="C74" s="40"/>
      <c r="D74" s="40"/>
      <c r="E74" s="40"/>
      <c r="F74" s="40"/>
      <c r="G74" s="109">
        <f>SUM(G6+G15-G73)</f>
        <v>-14636.947359999875</v>
      </c>
      <c r="H74" s="42"/>
    </row>
    <row r="75" spans="1:7" ht="12.75" customHeight="1">
      <c r="A75" t="s">
        <v>20</v>
      </c>
      <c r="G75" t="s">
        <v>73</v>
      </c>
    </row>
    <row r="76" spans="1:7" ht="12.75" customHeight="1">
      <c r="A76" t="s">
        <v>65</v>
      </c>
      <c r="G76" t="s">
        <v>74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2019-03-24T04:29:38Z</cp:lastPrinted>
  <dcterms:created xsi:type="dcterms:W3CDTF">1996-10-08T23:32:33Z</dcterms:created>
  <dcterms:modified xsi:type="dcterms:W3CDTF">2019-04-10T03:00:33Z</dcterms:modified>
  <cp:category/>
  <cp:version/>
  <cp:contentType/>
  <cp:contentStatus/>
</cp:coreProperties>
</file>