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<sst xmlns="http://schemas.openxmlformats.org/spreadsheetml/2006/main" count="87" uniqueCount="86">
  <si>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</si>
  <si>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</si>
  <si>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</si>
  <si>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</si>
  <si>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</si>
  <si>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</si>
  <si>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</si>
  <si>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</si>
  <si>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</si>
  <si>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</si>
  <si>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</si>
  <si>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</si>
  <si>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</si>
  <si>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</si>
  <si>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</si>
  <si>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</si>
  <si>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</si>
  <si>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</si>
  <si>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</si>
  <si>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</si>
  <si>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</si>
  <si>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</si>
  <si>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</si>
  <si>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</si>
  <si>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</si>
  <si>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</si>
  <si>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</si>
  <si>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</si>
  <si>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</si>
  <si>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</si>
  <si>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</si>
  <si>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</si>
  <si>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</si>
  <si>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</si>
  <si>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</si>
  <si>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</si>
  <si>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</si>
  <si>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</si>
  <si>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</si>
  <si>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</si>
  <si>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</si>
  <si>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</si>
  <si>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</si>
  <si>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</si>
  <si>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</si>
  <si>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</si>
  <si>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</si>
  <si>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</si>
  <si>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</si>
  <si>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</si>
  <si>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</si>
  <si>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</si>
  <si>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</si>
  <si>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</si>
  <si>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</si>
  <si>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</si>
  <si>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</si>
  <si>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</si>
  <si>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</si>
  <si>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</si>
  <si>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</si>
  <si>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</si>
  <si>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</si>
  <si>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</si>
  <si>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</si>
  <si>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</si>
  <si>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29</t>
  </si>
  <si>
    <t>Р.М.Волдеева</t>
  </si>
  <si>
    <t>С.Г.Захаров</t>
  </si>
  <si>
    <t>ОДН</t>
  </si>
  <si>
    <t>13,ОДН</t>
  </si>
  <si>
    <t xml:space="preserve">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</si>
  <si>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</si>
  <si>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</si>
  <si>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</si>
  <si>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</si>
  <si>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Герметизация межпанельных швов</t>
  </si>
  <si>
    <t>Кронирование и валка деревьев</t>
  </si>
  <si>
    <t>14. ВДГО</t>
  </si>
  <si>
    <t>Промывка теплообменника</t>
  </si>
  <si>
    <t>Диагностика ВДГО (предоплата)</t>
  </si>
  <si>
    <t>Акт выполненных работ за январь - декабрь 2019 года</t>
  </si>
  <si>
    <t>Остаток (перерасход) переходящий на 01.01.2020 года</t>
  </si>
  <si>
    <t>Проверка схемы включения приборов учета электрической энергии</t>
  </si>
  <si>
    <t xml:space="preserve">Ремонт электрооборудования </t>
  </si>
  <si>
    <t>Эл.щиты(20шт)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</si>
</sst>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Fill="1" applyBorder="1" applyAlignment="1">
      <alignment/>
    </xf>
    <xf numFmtId="2" fontId="1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182" fontId="0" fillId="0" borderId="32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55">
      <selection activeCell="I3" sqref="I3:O81"/>
    </sheetView>
  </sheetViews>
  <sheetFormatPr defaultColWidth="9.140625" defaultRowHeight="12.75"/>
  <cols>
    <col min="1" max="1" width="10.140625" style="0" bestFit="1" customWidth="1"/>
    <col min="6" max="6" width="38.57421875" style="0" customWidth="1"/>
    <col min="7" max="8" width="15.7109375" style="0" customWidth="1"/>
    <col min="9" max="9" width="11.421875" style="0" customWidth="1"/>
    <col min="10" max="10" width="13.8515625" style="0" customWidth="1"/>
    <col min="11" max="11" width="11.57421875" style="0" customWidth="1"/>
    <col min="12" max="12" width="13.7109375" style="0" customWidth="1"/>
  </cols>
  <sheetData>
    <row r="1" spans="1:11" ht="12" customHeight="1">
      <c r="A1" s="1"/>
      <c r="B1" s="1"/>
      <c r="C1" s="8" t="s">
        <v>81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71</v>
      </c>
      <c r="D2" s="24"/>
      <c r="E2" s="24"/>
      <c r="F2" s="24"/>
      <c r="G2" s="24" t="s">
        <v>66</v>
      </c>
      <c r="H2" s="24"/>
      <c r="O2" s="31"/>
    </row>
    <row r="3" spans="1:8" ht="12" customHeight="1" thickBot="1">
      <c r="A3" s="26"/>
      <c r="B3" s="14" t="s">
        <v>1</v>
      </c>
      <c r="C3" s="14"/>
      <c r="D3" s="14"/>
      <c r="E3" s="7"/>
      <c r="F3" s="23"/>
      <c r="G3" s="81">
        <v>3353.6</v>
      </c>
      <c r="H3" s="93"/>
    </row>
    <row r="4" spans="1:8" ht="12" customHeight="1" thickBot="1">
      <c r="A4" s="26"/>
      <c r="B4" s="14" t="s">
        <v>2</v>
      </c>
      <c r="C4" s="14"/>
      <c r="D4" s="14"/>
      <c r="E4" s="7"/>
      <c r="F4" s="71"/>
      <c r="G4" s="81">
        <v>19.5</v>
      </c>
      <c r="H4" s="94"/>
    </row>
    <row r="5" spans="1:8" ht="12" customHeight="1" thickBot="1">
      <c r="A5" s="6"/>
      <c r="B5" s="7" t="s">
        <v>0</v>
      </c>
      <c r="C5" s="14" t="s">
        <v>23</v>
      </c>
      <c r="D5" s="7"/>
      <c r="E5" s="7"/>
      <c r="F5" s="7"/>
      <c r="G5" s="82"/>
      <c r="H5" s="94" t="s">
        <v>69</v>
      </c>
    </row>
    <row r="6" spans="1:8" ht="12" customHeight="1">
      <c r="A6" s="63" t="s">
        <v>74</v>
      </c>
      <c r="B6" s="4"/>
      <c r="C6" s="4"/>
      <c r="D6" s="4"/>
      <c r="E6" s="4"/>
      <c r="F6" s="4"/>
      <c r="G6" s="76">
        <v>92853.4</v>
      </c>
      <c r="H6" s="95">
        <v>0</v>
      </c>
    </row>
    <row r="7" spans="1:8" ht="12" customHeight="1">
      <c r="A7" s="5" t="s">
        <v>75</v>
      </c>
      <c r="B7" s="5"/>
      <c r="C7" s="5"/>
      <c r="D7" s="5"/>
      <c r="E7" s="5"/>
      <c r="F7" s="5"/>
      <c r="G7" s="74">
        <v>62511.63</v>
      </c>
      <c r="H7" s="32">
        <v>5211.63</v>
      </c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791772.74</v>
      </c>
      <c r="H8" s="33">
        <v>49499.64</v>
      </c>
    </row>
    <row r="9" spans="1:8" ht="12" customHeight="1">
      <c r="A9" s="11" t="s">
        <v>29</v>
      </c>
      <c r="B9" s="5"/>
      <c r="C9" s="5"/>
      <c r="D9" s="5"/>
      <c r="E9" s="5"/>
      <c r="F9" s="5"/>
      <c r="G9" s="74">
        <v>751383.33</v>
      </c>
      <c r="H9" s="32">
        <v>46230.3</v>
      </c>
    </row>
    <row r="10" spans="1:8" ht="12" customHeight="1">
      <c r="A10" s="11" t="s">
        <v>51</v>
      </c>
      <c r="B10" s="5"/>
      <c r="C10" s="5"/>
      <c r="D10" s="5"/>
      <c r="E10" s="5"/>
      <c r="F10" s="5"/>
      <c r="G10" s="74">
        <f>SUM(G7+G8-G9)</f>
        <v>102901.04000000004</v>
      </c>
      <c r="H10" s="74">
        <f>SUM(H7+H8-H9)</f>
        <v>8480.969999999994</v>
      </c>
    </row>
    <row r="11" spans="1:8" ht="12" customHeight="1">
      <c r="A11" s="11" t="s">
        <v>73</v>
      </c>
      <c r="B11" s="5"/>
      <c r="C11" s="5"/>
      <c r="D11" s="5"/>
      <c r="E11" s="5"/>
      <c r="F11" s="5"/>
      <c r="G11" s="74">
        <v>1500</v>
      </c>
      <c r="H11" s="32"/>
    </row>
    <row r="12" spans="1:8" ht="12" customHeight="1">
      <c r="A12" s="11" t="s">
        <v>52</v>
      </c>
      <c r="B12" s="5"/>
      <c r="C12" s="5"/>
      <c r="D12" s="5"/>
      <c r="E12" s="5"/>
      <c r="F12" s="5"/>
      <c r="G12" s="74">
        <v>24000</v>
      </c>
      <c r="H12" s="32"/>
    </row>
    <row r="13" spans="1:8" ht="12" customHeight="1">
      <c r="A13" s="11" t="s">
        <v>53</v>
      </c>
      <c r="B13" s="5"/>
      <c r="C13" s="5"/>
      <c r="D13" s="5"/>
      <c r="E13" s="5"/>
      <c r="F13" s="5"/>
      <c r="G13" s="74">
        <v>23500</v>
      </c>
      <c r="H13" s="32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75">
        <f>SUM(G11+G12-G13)</f>
        <v>2000</v>
      </c>
      <c r="H14" s="32"/>
    </row>
    <row r="15" spans="1:8" ht="12" customHeight="1" thickBot="1">
      <c r="A15" s="37" t="s">
        <v>3</v>
      </c>
      <c r="B15" s="7"/>
      <c r="C15" s="7"/>
      <c r="D15" s="7"/>
      <c r="E15" s="7"/>
      <c r="F15" s="7"/>
      <c r="G15" s="83">
        <f>G9+G13+H9</f>
        <v>821113.63</v>
      </c>
      <c r="H15" s="96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84" t="s">
        <v>61</v>
      </c>
      <c r="H16" s="94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38969.7</v>
      </c>
      <c r="H17" s="97"/>
    </row>
    <row r="18" spans="1:8" ht="12" customHeight="1" thickBot="1">
      <c r="A18" s="43" t="s">
        <v>32</v>
      </c>
      <c r="B18" s="20"/>
      <c r="C18" s="20"/>
      <c r="D18" s="20"/>
      <c r="E18" s="20"/>
      <c r="F18" s="20"/>
      <c r="G18" s="46"/>
      <c r="H18" s="98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24545.12</v>
      </c>
      <c r="H19" s="73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ROUND(G19*0.302,2)</f>
        <v>7412.63</v>
      </c>
      <c r="H20" s="73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357.85</v>
      </c>
      <c r="H21" s="73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654.1</v>
      </c>
      <c r="H22" s="73"/>
    </row>
    <row r="23" spans="1:8" ht="12" customHeight="1" thickBot="1">
      <c r="A23" s="11" t="s">
        <v>72</v>
      </c>
      <c r="B23" s="5"/>
      <c r="C23" s="17"/>
      <c r="D23" s="5"/>
      <c r="E23" s="5"/>
      <c r="F23" s="5"/>
      <c r="G23" s="29">
        <v>6000</v>
      </c>
      <c r="H23" s="36"/>
    </row>
    <row r="24" spans="1:8" ht="12" customHeight="1">
      <c r="A24" s="18" t="s">
        <v>7</v>
      </c>
      <c r="B24" s="9"/>
      <c r="C24" s="9"/>
      <c r="D24" s="9"/>
      <c r="E24" s="9"/>
      <c r="F24" s="42"/>
      <c r="G24" s="30">
        <f>SUM(G26:G31)</f>
        <v>124309.8</v>
      </c>
      <c r="H24" s="45"/>
    </row>
    <row r="25" spans="1:8" ht="12" customHeight="1" thickBot="1">
      <c r="A25" s="19" t="s">
        <v>25</v>
      </c>
      <c r="B25" s="20"/>
      <c r="C25" s="20"/>
      <c r="D25" s="20"/>
      <c r="E25" s="20"/>
      <c r="F25" s="44"/>
      <c r="G25" s="86"/>
      <c r="H25" s="47"/>
    </row>
    <row r="26" spans="1:8" ht="12" customHeight="1">
      <c r="A26" s="12" t="s">
        <v>28</v>
      </c>
      <c r="B26" s="3"/>
      <c r="C26" s="3"/>
      <c r="D26" s="3"/>
      <c r="E26" s="3"/>
      <c r="F26" s="3"/>
      <c r="G26" s="72">
        <v>44691.54</v>
      </c>
      <c r="H26" s="36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ROUND(G26*0.302,2)+177.59</f>
        <v>13674.44</v>
      </c>
      <c r="H27" s="73"/>
    </row>
    <row r="28" spans="1:8" ht="12" customHeight="1">
      <c r="A28" s="12" t="s">
        <v>8</v>
      </c>
      <c r="B28" s="3"/>
      <c r="C28" s="3"/>
      <c r="D28" s="3"/>
      <c r="E28" s="3"/>
      <c r="F28" s="3"/>
      <c r="G28" s="72">
        <v>680</v>
      </c>
      <c r="H28" s="36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1866.96</v>
      </c>
      <c r="H29" s="36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39396.86</v>
      </c>
      <c r="H30" s="73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87">
        <v>24000</v>
      </c>
      <c r="H31" s="36"/>
    </row>
    <row r="32" spans="1:8" ht="12" customHeight="1" thickBot="1">
      <c r="A32" s="56" t="s">
        <v>26</v>
      </c>
      <c r="B32" s="57"/>
      <c r="C32" s="57"/>
      <c r="D32" s="57"/>
      <c r="E32" s="57"/>
      <c r="F32" s="58"/>
      <c r="G32" s="88">
        <f>G33+G39+G44+G49+G54+G55+G56</f>
        <v>197448.15864</v>
      </c>
      <c r="H32" s="40"/>
    </row>
    <row r="33" spans="1:8" ht="12" customHeight="1">
      <c r="A33" s="48" t="s">
        <v>9</v>
      </c>
      <c r="B33" s="55"/>
      <c r="C33" s="55"/>
      <c r="D33" s="55"/>
      <c r="E33" s="55"/>
      <c r="F33" s="55"/>
      <c r="G33" s="77">
        <f>SUM(G34:G38)</f>
        <v>122707.81864</v>
      </c>
      <c r="H33" s="49"/>
    </row>
    <row r="34" spans="1:8" ht="12" customHeight="1">
      <c r="A34" s="12" t="s">
        <v>34</v>
      </c>
      <c r="B34" s="3"/>
      <c r="C34" s="3"/>
      <c r="D34" s="3"/>
      <c r="E34" s="3"/>
      <c r="F34" s="3"/>
      <c r="G34" s="72">
        <v>90966.32</v>
      </c>
      <c r="H34" s="36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G34*0.302</f>
        <v>27471.82864</v>
      </c>
      <c r="H35" s="33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967.5</v>
      </c>
      <c r="H36" s="33"/>
    </row>
    <row r="37" spans="1:8" ht="12" customHeight="1">
      <c r="A37" s="12" t="s">
        <v>10</v>
      </c>
      <c r="B37" s="3"/>
      <c r="C37" s="3"/>
      <c r="D37" s="3"/>
      <c r="E37" s="3"/>
      <c r="F37" s="3"/>
      <c r="G37" s="72">
        <v>2955.81</v>
      </c>
      <c r="H37" s="36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346.36</v>
      </c>
      <c r="H38" s="33"/>
    </row>
    <row r="39" spans="1:8" ht="12" customHeight="1">
      <c r="A39" s="50" t="s">
        <v>12</v>
      </c>
      <c r="B39" s="54"/>
      <c r="C39" s="54"/>
      <c r="D39" s="54"/>
      <c r="E39" s="54"/>
      <c r="F39" s="54"/>
      <c r="G39" s="80">
        <f>SUM(G40:G43)</f>
        <v>0</v>
      </c>
      <c r="H39" s="51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" customHeight="1">
      <c r="A42" s="11" t="s">
        <v>14</v>
      </c>
      <c r="B42" s="5"/>
      <c r="C42" s="5"/>
      <c r="D42" s="5"/>
      <c r="E42" s="5"/>
      <c r="F42" s="5"/>
      <c r="G42" s="74">
        <v>0</v>
      </c>
      <c r="H42" s="32"/>
    </row>
    <row r="43" spans="1:8" ht="12" customHeight="1">
      <c r="A43" s="12" t="s">
        <v>15</v>
      </c>
      <c r="B43" s="3"/>
      <c r="C43" s="3"/>
      <c r="D43" s="3"/>
      <c r="E43" s="3"/>
      <c r="F43" s="3"/>
      <c r="G43" s="72">
        <v>0</v>
      </c>
      <c r="H43" s="36"/>
    </row>
    <row r="44" spans="1:8" ht="12" customHeight="1">
      <c r="A44" s="41" t="s">
        <v>36</v>
      </c>
      <c r="B44" s="52"/>
      <c r="C44" s="52"/>
      <c r="D44" s="52"/>
      <c r="E44" s="52"/>
      <c r="F44" s="52"/>
      <c r="G44" s="78">
        <f>SUM(G45:G48)</f>
        <v>71195.12</v>
      </c>
      <c r="H44" s="53"/>
    </row>
    <row r="45" spans="1:8" ht="12" customHeight="1">
      <c r="A45" s="10" t="s">
        <v>16</v>
      </c>
      <c r="B45" s="2"/>
      <c r="C45" s="2"/>
      <c r="D45" s="2"/>
      <c r="E45" s="2"/>
      <c r="F45" s="2"/>
      <c r="G45" s="75">
        <v>58698.68</v>
      </c>
      <c r="H45" s="34"/>
    </row>
    <row r="46" spans="1:8" ht="12" customHeight="1">
      <c r="A46" s="11" t="s">
        <v>37</v>
      </c>
      <c r="B46" s="5"/>
      <c r="C46" s="5"/>
      <c r="D46" s="5"/>
      <c r="E46" s="5"/>
      <c r="F46" s="5"/>
      <c r="G46" s="74">
        <f>ROUND((G45-17841.16)*0.302,2)</f>
        <v>12338.97</v>
      </c>
      <c r="H46" s="32"/>
    </row>
    <row r="47" spans="1:8" ht="12" customHeight="1">
      <c r="A47" s="11" t="s">
        <v>17</v>
      </c>
      <c r="B47" s="5"/>
      <c r="C47" s="5"/>
      <c r="D47" s="5"/>
      <c r="E47" s="5"/>
      <c r="F47" s="5"/>
      <c r="G47" s="76">
        <v>157.47</v>
      </c>
      <c r="H47" s="35"/>
    </row>
    <row r="48" spans="1:8" ht="12" customHeight="1">
      <c r="A48" s="13" t="s">
        <v>18</v>
      </c>
      <c r="B48" s="4"/>
      <c r="C48" s="4"/>
      <c r="D48" s="4"/>
      <c r="E48" s="4"/>
      <c r="F48" s="4"/>
      <c r="G48" s="76">
        <v>0</v>
      </c>
      <c r="H48" s="35"/>
    </row>
    <row r="49" spans="1:8" ht="12" customHeight="1">
      <c r="A49" s="48" t="s">
        <v>40</v>
      </c>
      <c r="B49" s="55"/>
      <c r="C49" s="55"/>
      <c r="D49" s="55"/>
      <c r="E49" s="55"/>
      <c r="F49" s="55"/>
      <c r="G49" s="77">
        <f>SUM(G50+G51+G52+G53)</f>
        <v>0</v>
      </c>
      <c r="H49" s="49"/>
    </row>
    <row r="50" spans="1:8" ht="12" customHeight="1">
      <c r="A50" s="10" t="s">
        <v>43</v>
      </c>
      <c r="B50" s="2"/>
      <c r="C50" s="2"/>
      <c r="D50" s="2"/>
      <c r="E50" s="2"/>
      <c r="F50" s="2"/>
      <c r="G50" s="76">
        <v>0</v>
      </c>
      <c r="H50" s="35"/>
    </row>
    <row r="51" spans="1:8" ht="12" customHeight="1">
      <c r="A51" s="11" t="s">
        <v>41</v>
      </c>
      <c r="B51" s="5"/>
      <c r="C51" s="5"/>
      <c r="D51" s="5"/>
      <c r="E51" s="5"/>
      <c r="F51" s="5"/>
      <c r="G51" s="76">
        <f>ROUND(G50*0.302,2)</f>
        <v>0</v>
      </c>
      <c r="H51" s="35"/>
    </row>
    <row r="52" spans="1:8" ht="12" customHeight="1">
      <c r="A52" s="11" t="s">
        <v>44</v>
      </c>
      <c r="B52" s="5"/>
      <c r="C52" s="5"/>
      <c r="D52" s="5"/>
      <c r="E52" s="5"/>
      <c r="F52" s="5"/>
      <c r="G52" s="76">
        <v>0</v>
      </c>
      <c r="H52" s="35"/>
    </row>
    <row r="53" spans="1:8" ht="12" customHeight="1">
      <c r="A53" s="13" t="s">
        <v>42</v>
      </c>
      <c r="B53" s="4"/>
      <c r="C53" s="4"/>
      <c r="D53" s="4"/>
      <c r="E53" s="4"/>
      <c r="F53" s="4"/>
      <c r="G53" s="76">
        <v>0</v>
      </c>
      <c r="H53" s="35"/>
    </row>
    <row r="54" spans="1:8" ht="12" customHeight="1">
      <c r="A54" s="48" t="s">
        <v>46</v>
      </c>
      <c r="B54" s="55"/>
      <c r="C54" s="55"/>
      <c r="D54" s="55"/>
      <c r="E54" s="55"/>
      <c r="F54" s="55"/>
      <c r="G54" s="77">
        <v>0</v>
      </c>
      <c r="H54" s="49"/>
    </row>
    <row r="55" spans="1:8" ht="12" customHeight="1">
      <c r="A55" s="48" t="s">
        <v>47</v>
      </c>
      <c r="B55" s="55"/>
      <c r="C55" s="55"/>
      <c r="D55" s="55"/>
      <c r="E55" s="55"/>
      <c r="F55" s="55"/>
      <c r="G55" s="78">
        <v>2339.5</v>
      </c>
      <c r="H55" s="53"/>
    </row>
    <row r="56" spans="1:8" ht="12" customHeight="1" thickBot="1">
      <c r="A56" s="50" t="s">
        <v>48</v>
      </c>
      <c r="B56" s="54"/>
      <c r="C56" s="54"/>
      <c r="D56" s="54"/>
      <c r="E56" s="54"/>
      <c r="F56" s="54"/>
      <c r="G56" s="79">
        <v>1205.72</v>
      </c>
      <c r="H56" s="64"/>
    </row>
    <row r="57" spans="1:8" ht="12" customHeight="1">
      <c r="A57" s="15" t="s">
        <v>27</v>
      </c>
      <c r="B57" s="16"/>
      <c r="C57" s="16"/>
      <c r="D57" s="16"/>
      <c r="E57" s="16"/>
      <c r="F57" s="16"/>
      <c r="G57" s="89">
        <v>23341.43</v>
      </c>
      <c r="H57" s="65"/>
    </row>
    <row r="58" spans="1:8" ht="12" customHeight="1" thickBot="1">
      <c r="A58" s="59" t="s">
        <v>55</v>
      </c>
      <c r="B58" s="60"/>
      <c r="C58" s="60"/>
      <c r="D58" s="60"/>
      <c r="E58" s="60"/>
      <c r="F58" s="60"/>
      <c r="G58" s="90">
        <v>0</v>
      </c>
      <c r="H58" s="51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91">
        <f>ROUND(G3*1.43*3,2)</f>
        <v>14386.94</v>
      </c>
      <c r="H59" s="99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91">
        <v>0</v>
      </c>
      <c r="H60" s="99"/>
    </row>
    <row r="61" spans="1:8" ht="12" customHeight="1">
      <c r="A61" s="18" t="s">
        <v>58</v>
      </c>
      <c r="B61" s="9"/>
      <c r="C61" s="9"/>
      <c r="D61" s="9"/>
      <c r="E61" s="9"/>
      <c r="F61" s="9"/>
      <c r="G61" s="89">
        <f>ROUND((G9+G13+H9)*20%,2)</f>
        <v>164222.73</v>
      </c>
      <c r="H61" s="65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110"/>
      <c r="H62" s="111"/>
    </row>
    <row r="63" spans="1:8" ht="12" customHeight="1" thickBot="1">
      <c r="A63" s="61" t="s">
        <v>63</v>
      </c>
      <c r="B63" s="7"/>
      <c r="C63" s="7"/>
      <c r="D63" s="7"/>
      <c r="E63" s="7"/>
      <c r="F63" s="7"/>
      <c r="G63" s="92">
        <f>(G9+G13+H9)*1%</f>
        <v>8211.1363</v>
      </c>
      <c r="H63" s="100"/>
    </row>
    <row r="64" spans="1:8" ht="12" customHeight="1" thickBot="1">
      <c r="A64" s="61" t="s">
        <v>64</v>
      </c>
      <c r="B64" s="7"/>
      <c r="C64" s="7"/>
      <c r="D64" s="7"/>
      <c r="E64" s="7"/>
      <c r="F64" s="7"/>
      <c r="G64" s="92">
        <v>7028.12</v>
      </c>
      <c r="H64" s="100"/>
    </row>
    <row r="65" spans="1:8" ht="12" customHeight="1" thickBot="1">
      <c r="A65" s="61" t="s">
        <v>59</v>
      </c>
      <c r="B65" s="7"/>
      <c r="C65" s="7"/>
      <c r="D65" s="7"/>
      <c r="E65" s="7"/>
      <c r="F65" s="7"/>
      <c r="G65" s="66">
        <f>SUM(G66:G72)</f>
        <v>214038.87</v>
      </c>
      <c r="H65" s="67"/>
    </row>
    <row r="66" spans="1:8" s="105" customFormat="1" ht="12" customHeight="1">
      <c r="A66" s="39" t="s">
        <v>76</v>
      </c>
      <c r="B66" s="103"/>
      <c r="C66" s="103"/>
      <c r="D66" s="103"/>
      <c r="E66" s="103"/>
      <c r="F66" s="103"/>
      <c r="G66" s="104">
        <v>9026.4</v>
      </c>
      <c r="H66" s="101"/>
    </row>
    <row r="67" spans="1:8" s="105" customFormat="1" ht="12" customHeight="1">
      <c r="A67" s="39" t="s">
        <v>85</v>
      </c>
      <c r="B67" s="103"/>
      <c r="C67" s="103"/>
      <c r="D67" s="103"/>
      <c r="E67" s="103"/>
      <c r="F67" s="103"/>
      <c r="G67" s="104">
        <v>49332</v>
      </c>
      <c r="H67" s="101"/>
    </row>
    <row r="68" spans="1:8" s="105" customFormat="1" ht="12" customHeight="1">
      <c r="A68" s="39" t="s">
        <v>77</v>
      </c>
      <c r="B68" s="103"/>
      <c r="C68" s="103"/>
      <c r="D68" s="103"/>
      <c r="E68" s="103"/>
      <c r="F68" s="103"/>
      <c r="G68" s="104">
        <v>7343.33</v>
      </c>
      <c r="H68" s="101"/>
    </row>
    <row r="69" spans="1:8" s="105" customFormat="1" ht="12" customHeight="1">
      <c r="A69" s="39" t="s">
        <v>79</v>
      </c>
      <c r="B69" s="103"/>
      <c r="C69" s="103"/>
      <c r="D69" s="103"/>
      <c r="E69" s="103"/>
      <c r="F69" s="103"/>
      <c r="G69" s="104">
        <v>8500</v>
      </c>
      <c r="H69" s="101"/>
    </row>
    <row r="70" spans="1:8" s="105" customFormat="1" ht="12" customHeight="1">
      <c r="A70" s="39" t="s">
        <v>84</v>
      </c>
      <c r="B70" s="103"/>
      <c r="C70" s="103"/>
      <c r="D70" s="103"/>
      <c r="E70" s="103"/>
      <c r="F70" s="103"/>
      <c r="G70" s="104">
        <v>127302.84</v>
      </c>
      <c r="H70" s="101"/>
    </row>
    <row r="71" spans="1:8" s="105" customFormat="1" ht="12" customHeight="1">
      <c r="A71" s="39" t="s">
        <v>80</v>
      </c>
      <c r="B71" s="103"/>
      <c r="C71" s="103"/>
      <c r="D71" s="103"/>
      <c r="E71" s="103"/>
      <c r="F71" s="103"/>
      <c r="G71" s="104">
        <v>7980</v>
      </c>
      <c r="H71" s="101"/>
    </row>
    <row r="72" spans="1:8" s="105" customFormat="1" ht="12" customHeight="1" thickBot="1">
      <c r="A72" s="39" t="s">
        <v>83</v>
      </c>
      <c r="B72" s="103"/>
      <c r="C72" s="103"/>
      <c r="D72" s="103"/>
      <c r="E72" s="103"/>
      <c r="F72" s="103"/>
      <c r="G72" s="104">
        <v>4554.3</v>
      </c>
      <c r="H72" s="109"/>
    </row>
    <row r="73" spans="1:8" s="105" customFormat="1" ht="12" customHeight="1">
      <c r="A73" s="106" t="s">
        <v>60</v>
      </c>
      <c r="B73" s="107"/>
      <c r="C73" s="107"/>
      <c r="D73" s="107"/>
      <c r="E73" s="107"/>
      <c r="F73" s="108"/>
      <c r="G73" s="69">
        <v>43344</v>
      </c>
      <c r="H73" s="102"/>
    </row>
    <row r="74" spans="1:8" ht="12" customHeight="1" thickBot="1">
      <c r="A74" s="22" t="s">
        <v>62</v>
      </c>
      <c r="B74" s="62"/>
      <c r="C74" s="62"/>
      <c r="D74" s="62"/>
      <c r="E74" s="62"/>
      <c r="F74" s="62"/>
      <c r="G74" s="70">
        <f>ROUND(G73*0.271,2)</f>
        <v>11746.22</v>
      </c>
      <c r="H74" s="68"/>
    </row>
    <row r="75" spans="1:8" ht="12" customHeight="1" thickBot="1">
      <c r="A75" s="22" t="s">
        <v>70</v>
      </c>
      <c r="B75" s="62"/>
      <c r="C75" s="62"/>
      <c r="D75" s="62"/>
      <c r="E75" s="62"/>
      <c r="F75" s="62"/>
      <c r="G75" s="70">
        <v>15243.82</v>
      </c>
      <c r="H75" s="68"/>
    </row>
    <row r="76" spans="1:8" ht="12" customHeight="1" thickBot="1">
      <c r="A76" s="22" t="s">
        <v>78</v>
      </c>
      <c r="B76" s="62"/>
      <c r="C76" s="62"/>
      <c r="D76" s="62"/>
      <c r="E76" s="62"/>
      <c r="F76" s="62"/>
      <c r="G76" s="70">
        <v>37853.42</v>
      </c>
      <c r="H76" s="68"/>
    </row>
    <row r="77" spans="1:8" ht="12" customHeight="1" thickBot="1">
      <c r="A77" s="37" t="s">
        <v>19</v>
      </c>
      <c r="B77" s="38"/>
      <c r="C77" s="38"/>
      <c r="D77" s="38"/>
      <c r="E77" s="38"/>
      <c r="F77" s="38"/>
      <c r="G77" s="88">
        <f>SUM(G17+G24+G32+G57+G58+G59+G60+G61+G63+G64+G65+G73+G74+G75+G76)</f>
        <v>900144.34494</v>
      </c>
      <c r="H77" s="40"/>
    </row>
    <row r="78" spans="1:8" ht="12" customHeight="1" thickBot="1">
      <c r="A78" s="85" t="s">
        <v>82</v>
      </c>
      <c r="B78" s="38"/>
      <c r="C78" s="38"/>
      <c r="D78" s="38"/>
      <c r="E78" s="38"/>
      <c r="F78" s="38"/>
      <c r="G78" s="112">
        <f>SUM(G6+G15-G77)</f>
        <v>13822.685060000047</v>
      </c>
      <c r="H78" s="113"/>
    </row>
    <row r="79" spans="1:8" ht="12" customHeight="1">
      <c r="A79" t="s">
        <v>20</v>
      </c>
      <c r="G79" s="105" t="s">
        <v>68</v>
      </c>
      <c r="H79" s="105"/>
    </row>
    <row r="80" spans="1:8" ht="12" customHeight="1">
      <c r="A80" t="s">
        <v>65</v>
      </c>
      <c r="G80" s="105" t="s">
        <v>67</v>
      </c>
      <c r="H80" s="105"/>
    </row>
    <row r="81" spans="7:8" ht="12.75">
      <c r="G81" s="105"/>
      <c r="H81" s="105"/>
    </row>
    <row r="82" spans="7:8" ht="12.75">
      <c r="G82" s="105"/>
      <c r="H82" s="105"/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2020-03-04T10:37:24Z</cp:lastPrinted>
  <dcterms:created xsi:type="dcterms:W3CDTF">1996-10-08T23:32:33Z</dcterms:created>
  <dcterms:modified xsi:type="dcterms:W3CDTF">2020-03-30T13:28:47Z</dcterms:modified>
  <cp:category/>
  <cp:version/>
  <cp:contentType/>
  <cp:contentStatus/>
</cp:coreProperties>
</file>