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<sst xmlns="http://schemas.openxmlformats.org/spreadsheetml/2006/main" count="80" uniqueCount="79">
  <si>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</si>
  <si>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</si>
  <si>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</si>
  <si>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</si>
  <si>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</si>
  <si>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</si>
  <si>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</si>
  <si>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</si>
  <si>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</si>
  <si>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</si>
  <si>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</si>
  <si>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</si>
  <si>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</si>
  <si>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</si>
  <si>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</si>
  <si>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</si>
  <si>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</si>
  <si>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</si>
  <si>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</si>
  <si>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</si>
  <si>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</si>
  <si>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</si>
  <si>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</si>
  <si>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</si>
  <si>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</si>
  <si>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</si>
  <si>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</si>
  <si>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</si>
  <si>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</si>
  <si>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</si>
  <si>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</si>
  <si>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</si>
  <si>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</si>
  <si>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</si>
  <si>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</si>
  <si>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</si>
  <si>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</si>
  <si>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</si>
  <si>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</si>
  <si>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</si>
  <si>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</si>
  <si>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</si>
  <si>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</si>
  <si>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</si>
  <si>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</si>
  <si>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</si>
  <si>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</si>
  <si>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</si>
  <si>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</si>
  <si>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</si>
  <si>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</si>
  <si>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</si>
  <si>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</si>
  <si>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</si>
  <si>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</si>
  <si>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</si>
  <si>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</si>
  <si>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</si>
  <si>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</si>
  <si>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</si>
  <si>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</si>
  <si>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</si>
  <si>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</si>
  <si>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</si>
  <si>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</si>
  <si>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</si>
  <si>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</si>
  <si>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</si>
  <si>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1</t>
  </si>
  <si>
    <t>Н.Р.Гафурова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</si>
  <si>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</si>
  <si>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</si>
  <si>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</si>
  <si>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</si>
  <si>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Герметизация межпанельных швов</t>
  </si>
  <si>
    <t>Установка ящиков почтовых 4штх330</t>
  </si>
  <si>
    <t>Акт о движении средств на финансовом лицевом счете за январь -декабрь 2016 года</t>
  </si>
  <si>
    <t>Остаток (перерасход) переходящий на 01.01. 2017 года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</si>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</sst>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22">
      <selection activeCell="I6" sqref="I6:M74"/>
    </sheetView>
  </sheetViews>
  <sheetFormatPr defaultColWidth="9.140625" defaultRowHeight="12.75"/>
  <cols>
    <col min="1" max="1" width="10.140625" style="0" bestFit="1" customWidth="1"/>
    <col min="6" max="6" width="42.14062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3363.7</v>
      </c>
      <c r="H3" s="106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3">
        <v>14</v>
      </c>
      <c r="H4" s="107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108"/>
      <c r="I5" s="3"/>
      <c r="J5" s="3"/>
    </row>
    <row r="6" spans="1:8" ht="12.75">
      <c r="A6" s="72" t="s">
        <v>70</v>
      </c>
      <c r="B6" s="4"/>
      <c r="C6" s="4"/>
      <c r="D6" s="4"/>
      <c r="E6" s="4"/>
      <c r="F6" s="4"/>
      <c r="G6" s="88">
        <v>59171.24</v>
      </c>
      <c r="H6" s="109"/>
    </row>
    <row r="7" spans="1:8" ht="12.75">
      <c r="A7" s="5" t="s">
        <v>71</v>
      </c>
      <c r="B7" s="5"/>
      <c r="C7" s="5"/>
      <c r="D7" s="5"/>
      <c r="E7" s="5"/>
      <c r="F7" s="5"/>
      <c r="G7" s="86">
        <v>30313.63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555084.6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6">
        <v>539399.7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6">
        <f>SUM(G7+G8-G9)</f>
        <v>45998.53000000003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6">
        <v>1500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6">
        <v>32000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6">
        <v>32500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7">
        <f>SUM(G11+G12-G13)</f>
        <v>1000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5">
        <f>G9+G13+H9</f>
        <v>571899.7</v>
      </c>
      <c r="H15" s="110"/>
    </row>
    <row r="16" spans="1:8" ht="29.25" customHeight="1" thickBot="1">
      <c r="A16" s="6"/>
      <c r="B16" s="7" t="s">
        <v>0</v>
      </c>
      <c r="C16" s="14" t="s">
        <v>24</v>
      </c>
      <c r="D16" s="7"/>
      <c r="E16" s="7"/>
      <c r="F16" s="23"/>
      <c r="G16" s="96" t="s">
        <v>63</v>
      </c>
      <c r="H16" s="107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31668.379999999997</v>
      </c>
      <c r="H17" s="111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12"/>
    </row>
    <row r="19" spans="1:8" ht="12.75">
      <c r="A19" s="13" t="s">
        <v>5</v>
      </c>
      <c r="B19" s="4"/>
      <c r="C19" s="4"/>
      <c r="D19" s="4"/>
      <c r="E19" s="4"/>
      <c r="F19" s="4"/>
      <c r="G19" s="27">
        <v>24304.28</v>
      </c>
      <c r="H19" s="85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4909.46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8">
        <v>2032.52</v>
      </c>
      <c r="H21" s="85"/>
    </row>
    <row r="22" spans="1:8" ht="12.75">
      <c r="A22" s="13" t="s">
        <v>38</v>
      </c>
      <c r="B22" s="4"/>
      <c r="C22" s="5"/>
      <c r="D22" s="5"/>
      <c r="E22" s="5"/>
      <c r="F22" s="5"/>
      <c r="G22" s="27">
        <v>422.12</v>
      </c>
      <c r="H22" s="85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106614.05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97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4">
        <v>41882.94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8460.35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4257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975.24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27038.52</v>
      </c>
      <c r="H30" s="85"/>
    </row>
    <row r="31" spans="1:8" ht="13.5" thickBot="1">
      <c r="A31" s="12" t="s">
        <v>40</v>
      </c>
      <c r="B31" s="3"/>
      <c r="C31" s="3"/>
      <c r="D31" s="3"/>
      <c r="E31" s="3"/>
      <c r="F31" s="3"/>
      <c r="G31" s="98">
        <v>24000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99">
        <f>G33+G39+G44+G49+G54+G55+G56</f>
        <v>171841.92293999996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89">
        <f>SUM(G34:G38)</f>
        <v>93088.07294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4">
        <v>75894.47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15330.68294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106.2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4">
        <v>1194.35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562.37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92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6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4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90">
        <f>SUM(G45:G48)</f>
        <v>68292.75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87">
        <v>56493.96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6">
        <f>ROUND(G45*0.2,2)</f>
        <v>11298.79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8">
        <v>200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8">
        <v>300</v>
      </c>
      <c r="H48" s="37"/>
    </row>
    <row r="49" spans="1:8" ht="12.75">
      <c r="A49" s="53" t="s">
        <v>41</v>
      </c>
      <c r="B49" s="60"/>
      <c r="C49" s="60"/>
      <c r="D49" s="60"/>
      <c r="E49" s="60"/>
      <c r="F49" s="60"/>
      <c r="G49" s="89">
        <f>SUM(G50+G51+G52+G53)</f>
        <v>0</v>
      </c>
      <c r="H49" s="54"/>
    </row>
    <row r="50" spans="1:8" ht="12.75">
      <c r="A50" s="10" t="s">
        <v>44</v>
      </c>
      <c r="B50" s="2"/>
      <c r="C50" s="2"/>
      <c r="D50" s="2"/>
      <c r="E50" s="2"/>
      <c r="F50" s="2"/>
      <c r="G50" s="88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8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8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8">
        <v>0</v>
      </c>
      <c r="H53" s="37"/>
    </row>
    <row r="54" spans="1:8" ht="12.75">
      <c r="A54" s="53" t="s">
        <v>47</v>
      </c>
      <c r="B54" s="60"/>
      <c r="C54" s="60"/>
      <c r="D54" s="60"/>
      <c r="E54" s="60"/>
      <c r="F54" s="60"/>
      <c r="G54" s="89">
        <v>0</v>
      </c>
      <c r="H54" s="54"/>
    </row>
    <row r="55" spans="1:8" ht="12.75">
      <c r="A55" s="53" t="s">
        <v>48</v>
      </c>
      <c r="B55" s="60"/>
      <c r="C55" s="60"/>
      <c r="D55" s="60"/>
      <c r="E55" s="60"/>
      <c r="F55" s="60"/>
      <c r="G55" s="90">
        <v>5517.49</v>
      </c>
      <c r="H55" s="58"/>
    </row>
    <row r="56" spans="1:8" ht="13.5" thickBot="1">
      <c r="A56" s="55" t="s">
        <v>49</v>
      </c>
      <c r="B56" s="59"/>
      <c r="C56" s="59"/>
      <c r="D56" s="59"/>
      <c r="E56" s="59"/>
      <c r="F56" s="59"/>
      <c r="G56" s="91">
        <v>4943.61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100">
        <v>21792.24</v>
      </c>
      <c r="H57" s="74"/>
    </row>
    <row r="58" spans="1:8" ht="13.5" thickBot="1">
      <c r="A58" s="64" t="s">
        <v>57</v>
      </c>
      <c r="B58" s="65"/>
      <c r="C58" s="65"/>
      <c r="D58" s="65"/>
      <c r="E58" s="65"/>
      <c r="F58" s="65"/>
      <c r="G58" s="101">
        <v>0</v>
      </c>
      <c r="H58" s="56"/>
    </row>
    <row r="59" spans="1:8" ht="13.5" thickBot="1">
      <c r="A59" s="21" t="s">
        <v>58</v>
      </c>
      <c r="B59" s="7"/>
      <c r="C59" s="7"/>
      <c r="D59" s="7"/>
      <c r="E59" s="7"/>
      <c r="F59" s="7"/>
      <c r="G59" s="102">
        <f>ROUND(G3*1.25*K1,2)</f>
        <v>50455.5</v>
      </c>
      <c r="H59" s="113"/>
    </row>
    <row r="60" spans="1:8" ht="13.5" thickBot="1">
      <c r="A60" s="21" t="s">
        <v>59</v>
      </c>
      <c r="B60" s="7"/>
      <c r="C60" s="7"/>
      <c r="D60" s="7"/>
      <c r="E60" s="7"/>
      <c r="F60" s="7"/>
      <c r="G60" s="102">
        <v>0</v>
      </c>
      <c r="H60" s="113"/>
    </row>
    <row r="61" spans="1:8" ht="12.75">
      <c r="A61" s="18" t="s">
        <v>60</v>
      </c>
      <c r="B61" s="9"/>
      <c r="C61" s="9"/>
      <c r="D61" s="9"/>
      <c r="E61" s="9"/>
      <c r="F61" s="9"/>
      <c r="G61" s="100">
        <f>ROUND((G9+G13+H9)*20%,2)</f>
        <v>114379.94</v>
      </c>
      <c r="H61" s="74"/>
    </row>
    <row r="62" spans="1:8" ht="13.5" thickBot="1">
      <c r="A62" s="19" t="s">
        <v>50</v>
      </c>
      <c r="B62" s="20"/>
      <c r="C62" s="20"/>
      <c r="D62" s="20"/>
      <c r="E62" s="20"/>
      <c r="F62" s="20"/>
      <c r="G62" s="103"/>
      <c r="H62" s="114"/>
    </row>
    <row r="63" spans="1:8" ht="13.5" thickBot="1">
      <c r="A63" s="66" t="s">
        <v>65</v>
      </c>
      <c r="B63" s="7"/>
      <c r="C63" s="7"/>
      <c r="D63" s="7"/>
      <c r="E63" s="7"/>
      <c r="F63" s="7"/>
      <c r="G63" s="104">
        <f>(G9+G13+H9)*1%</f>
        <v>5718.996999999999</v>
      </c>
      <c r="H63" s="115"/>
    </row>
    <row r="64" spans="1:8" ht="13.5" thickBot="1">
      <c r="A64" s="66" t="s">
        <v>66</v>
      </c>
      <c r="B64" s="7"/>
      <c r="C64" s="7"/>
      <c r="D64" s="7"/>
      <c r="E64" s="7"/>
      <c r="F64" s="7"/>
      <c r="G64" s="104">
        <v>2385.58</v>
      </c>
      <c r="H64" s="115"/>
    </row>
    <row r="65" spans="1:8" ht="12.75">
      <c r="A65" s="67" t="s">
        <v>61</v>
      </c>
      <c r="B65" s="16"/>
      <c r="C65" s="16"/>
      <c r="D65" s="16"/>
      <c r="E65" s="16"/>
      <c r="F65" s="16"/>
      <c r="G65" s="77">
        <f>SUM(G66:G68)</f>
        <v>49085.13</v>
      </c>
      <c r="H65" s="75"/>
    </row>
    <row r="66" spans="1:8" ht="12.75">
      <c r="A66" s="42" t="s">
        <v>74</v>
      </c>
      <c r="B66" s="43"/>
      <c r="C66" s="43"/>
      <c r="D66" s="43"/>
      <c r="E66" s="43"/>
      <c r="F66" s="4"/>
      <c r="G66" s="78">
        <v>45087.03</v>
      </c>
      <c r="H66" s="116"/>
    </row>
    <row r="67" spans="1:8" ht="12.75">
      <c r="A67" s="82" t="s">
        <v>75</v>
      </c>
      <c r="B67" s="83"/>
      <c r="C67" s="83"/>
      <c r="D67" s="83"/>
      <c r="E67" s="83"/>
      <c r="F67" s="83"/>
      <c r="G67" s="78">
        <v>1320</v>
      </c>
      <c r="H67" s="116"/>
    </row>
    <row r="68" spans="1:8" ht="13.5" thickBot="1">
      <c r="A68" s="120" t="s">
        <v>78</v>
      </c>
      <c r="B68" s="121"/>
      <c r="C68" s="121"/>
      <c r="D68" s="121"/>
      <c r="E68" s="121"/>
      <c r="F68" s="121"/>
      <c r="G68" s="79">
        <v>2678.1</v>
      </c>
      <c r="H68" s="117"/>
    </row>
    <row r="69" spans="1:8" ht="12.75">
      <c r="A69" s="69" t="s">
        <v>62</v>
      </c>
      <c r="B69" s="70"/>
      <c r="C69" s="70"/>
      <c r="D69" s="70"/>
      <c r="E69" s="70"/>
      <c r="F69" s="71"/>
      <c r="G69" s="77">
        <v>17376</v>
      </c>
      <c r="H69" s="118"/>
    </row>
    <row r="70" spans="1:8" ht="13.5" thickBot="1">
      <c r="A70" s="22" t="s">
        <v>64</v>
      </c>
      <c r="B70" s="68"/>
      <c r="C70" s="68"/>
      <c r="D70" s="68"/>
      <c r="E70" s="68"/>
      <c r="F70" s="68"/>
      <c r="G70" s="80">
        <f>ROUND(G69*0.2,2)</f>
        <v>3475.2</v>
      </c>
      <c r="H70" s="76"/>
    </row>
    <row r="71" spans="1:8" ht="13.5" thickBot="1">
      <c r="A71" s="39" t="s">
        <v>19</v>
      </c>
      <c r="B71" s="40"/>
      <c r="C71" s="40"/>
      <c r="D71" s="40"/>
      <c r="E71" s="40"/>
      <c r="F71" s="40"/>
      <c r="G71" s="95">
        <f>SUM(G17+G24+G32+G57+G58+G59+G60+G61+G63+G64+G65+G69+G70)</f>
        <v>574792.9399399998</v>
      </c>
      <c r="H71" s="36"/>
    </row>
    <row r="72" spans="1:8" ht="13.5" thickBot="1">
      <c r="A72" s="119" t="s">
        <v>77</v>
      </c>
      <c r="B72" s="40"/>
      <c r="C72" s="40"/>
      <c r="D72" s="40"/>
      <c r="E72" s="40"/>
      <c r="F72" s="40"/>
      <c r="G72" s="105">
        <f>SUM(G6+G15-G71)</f>
        <v>56278.00006000011</v>
      </c>
      <c r="H72" s="41"/>
    </row>
    <row r="73" spans="1:7" ht="12.75">
      <c r="A73" t="s">
        <v>20</v>
      </c>
      <c r="G73" t="s">
        <v>73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2017-03-31T05:00:14Z</cp:lastPrinted>
  <dcterms:created xsi:type="dcterms:W3CDTF">1996-10-08T23:32:33Z</dcterms:created>
  <dcterms:modified xsi:type="dcterms:W3CDTF">2019-04-23T11:01:49Z</dcterms:modified>
  <cp:category/>
  <cp:version/>
  <cp:contentType/>
  <cp:contentStatus/>
</cp:coreProperties>
</file>