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<sst xmlns="http://schemas.openxmlformats.org/spreadsheetml/2006/main" count="81" uniqueCount="80">
  <si>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</si>
  <si>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</si>
  <si>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</si>
  <si>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</si>
  <si>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</si>
  <si>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</si>
  <si>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</si>
  <si>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</si>
  <si>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</si>
  <si>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</si>
  <si>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</si>
  <si>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</si>
  <si>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</si>
  <si>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</si>
  <si>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</si>
  <si>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</si>
  <si>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</si>
  <si>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</si>
  <si>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</si>
  <si>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</si>
  <si>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</si>
  <si>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</si>
  <si>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</si>
  <si>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</si>
  <si>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</si>
  <si>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</si>
  <si>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</si>
  <si>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</si>
  <si>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</si>
  <si>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</si>
  <si>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</si>
  <si>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</si>
  <si>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</si>
  <si>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</si>
  <si>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</si>
  <si>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</si>
  <si>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</si>
  <si>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</si>
  <si>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</si>
  <si>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</si>
  <si>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</si>
  <si>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</si>
  <si>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</si>
  <si>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</si>
  <si>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</si>
  <si>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</si>
  <si>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</si>
  <si>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</si>
  <si>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</si>
  <si>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</si>
  <si>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</si>
  <si>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</si>
  <si>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</si>
  <si>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</si>
  <si>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</si>
  <si>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</si>
  <si>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</si>
  <si>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</si>
  <si>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</si>
  <si>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</si>
  <si>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</si>
  <si>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</si>
  <si>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</si>
  <si>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</si>
  <si>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</si>
  <si>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</si>
  <si>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</si>
  <si>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9</t>
  </si>
  <si>
    <t>3.2.3. Материалы (моющие средства, дезосредства)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</si>
  <si>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</si>
  <si>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</si>
  <si>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</si>
  <si>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</si>
  <si>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</si>
  <si>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</si>
  <si>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Кронирование и валка деревьев</t>
  </si>
  <si>
    <t>Ремонт кровли</t>
  </si>
  <si>
    <t>Остаток (перерасход) переходящий на 01.01.2018 года</t>
  </si>
  <si>
    <t>Акт о движении средств на финансовом лицевом счете за январь - декабрь 2017 года</t>
  </si>
  <si>
    <t>Герметизация межпанельных стыков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</si>
</sst>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J6" sqref="J6:M12"/>
    </sheetView>
  </sheetViews>
  <sheetFormatPr defaultColWidth="9.140625" defaultRowHeight="12.75"/>
  <cols>
    <col min="1" max="1" width="10.140625" style="0" bestFit="1" customWidth="1"/>
    <col min="6" max="6" width="38.281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11226.4</v>
      </c>
      <c r="H3" s="10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2">
        <v>19.6</v>
      </c>
      <c r="H4" s="115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3"/>
      <c r="H5" s="117" t="s">
        <v>73</v>
      </c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87">
        <v>-126214.18</v>
      </c>
      <c r="H6" s="116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85">
        <v>259194.72</v>
      </c>
      <c r="H7" s="33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2622928.84</v>
      </c>
      <c r="H8" s="34">
        <v>477266.35</v>
      </c>
      <c r="I8" s="3"/>
      <c r="J8" s="3"/>
      <c r="K8" s="82"/>
    </row>
    <row r="9" spans="1:11" ht="12.75">
      <c r="A9" s="11" t="s">
        <v>28</v>
      </c>
      <c r="B9" s="5"/>
      <c r="C9" s="5"/>
      <c r="D9" s="5"/>
      <c r="E9" s="5"/>
      <c r="F9" s="5"/>
      <c r="G9" s="85">
        <v>2494776.46</v>
      </c>
      <c r="H9" s="33">
        <v>406353.58</v>
      </c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85">
        <f>SUM(G7+G8-G9)</f>
        <v>387347.1000000001</v>
      </c>
      <c r="H10" s="33">
        <f>SUM(H7+H8-H9)</f>
        <v>70912.76999999996</v>
      </c>
      <c r="I10" s="3"/>
      <c r="J10" s="3"/>
    </row>
    <row r="11" spans="1:8" ht="12.75">
      <c r="A11" s="11" t="s">
        <v>72</v>
      </c>
      <c r="B11" s="5"/>
      <c r="C11" s="5"/>
      <c r="D11" s="5"/>
      <c r="E11" s="5"/>
      <c r="F11" s="5"/>
      <c r="G11" s="85">
        <v>10775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5">
        <v>42900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5">
        <v>37425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6">
        <f>SUM(G11+G12-G13)</f>
        <v>16250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4">
        <f>G9+G13+H9</f>
        <v>2938555.04</v>
      </c>
      <c r="H15" s="107"/>
    </row>
    <row r="16" spans="1:8" ht="10.5" customHeight="1" thickBot="1">
      <c r="A16" s="6"/>
      <c r="B16" s="7" t="s">
        <v>0</v>
      </c>
      <c r="C16" s="14" t="s">
        <v>23</v>
      </c>
      <c r="D16" s="7"/>
      <c r="E16" s="7"/>
      <c r="F16" s="23"/>
      <c r="G16" s="95" t="s">
        <v>62</v>
      </c>
      <c r="H16" s="10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236432.07000000004</v>
      </c>
      <c r="H17" s="108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09"/>
    </row>
    <row r="19" spans="1:8" ht="12.75">
      <c r="A19" s="13" t="s">
        <v>5</v>
      </c>
      <c r="B19" s="4"/>
      <c r="C19" s="4"/>
      <c r="D19" s="4"/>
      <c r="E19" s="4"/>
      <c r="F19" s="4"/>
      <c r="G19" s="27">
        <v>74721.02</v>
      </c>
      <c r="H19" s="84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15093.65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136884.23</v>
      </c>
      <c r="H21" s="84"/>
    </row>
    <row r="22" spans="1:8" ht="12.75">
      <c r="A22" s="13" t="s">
        <v>37</v>
      </c>
      <c r="B22" s="4"/>
      <c r="C22" s="5"/>
      <c r="D22" s="5"/>
      <c r="E22" s="5"/>
      <c r="F22" s="5"/>
      <c r="G22" s="27">
        <v>3003.17</v>
      </c>
      <c r="H22" s="84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6730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326455.135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6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3">
        <v>165804.165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33492.44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25168.82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6417.36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94348.35</v>
      </c>
      <c r="H30" s="84"/>
    </row>
    <row r="31" spans="1:8" ht="13.5" thickBot="1">
      <c r="A31" s="12" t="s">
        <v>39</v>
      </c>
      <c r="B31" s="3"/>
      <c r="C31" s="3"/>
      <c r="D31" s="3"/>
      <c r="E31" s="3"/>
      <c r="F31" s="3"/>
      <c r="G31" s="97">
        <v>1224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98">
        <f>G33+G39+G44+G49+G54+G55+G56</f>
        <v>585527.2300000001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4548.13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3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1811.4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2736.73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5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3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89">
        <f>SUM(G45:G48)</f>
        <v>251438.11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6">
        <v>207475.59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5">
        <f>ROUND(G45*0.2,2)</f>
        <v>41495.12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7">
        <v>1021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7">
        <v>1446.4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8">
        <f>SUM(G50+G51+G52+G53)</f>
        <v>318645.84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7">
        <v>257370.29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7">
        <f>ROUND(G50*0.202,2)</f>
        <v>51988.8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7">
        <v>2683.07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7">
        <v>6603.68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89">
        <v>4663.91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0">
        <v>6231.24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99">
        <v>74094.26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0">
        <v>3075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1">
        <f>ROUND(G3*1.33*K1,2)</f>
        <v>179173.34</v>
      </c>
      <c r="H59" s="110"/>
    </row>
    <row r="60" spans="1:8" ht="13.5" thickBot="1">
      <c r="A60" s="21" t="s">
        <v>58</v>
      </c>
      <c r="B60" s="7"/>
      <c r="C60" s="7"/>
      <c r="D60" s="7"/>
      <c r="E60" s="7"/>
      <c r="F60" s="7"/>
      <c r="G60" s="101">
        <f>ROUND(G3*4.01*K1,2)</f>
        <v>540214.37</v>
      </c>
      <c r="H60" s="110"/>
    </row>
    <row r="61" spans="1:8" ht="12.75">
      <c r="A61" s="18" t="s">
        <v>59</v>
      </c>
      <c r="B61" s="9"/>
      <c r="C61" s="9"/>
      <c r="D61" s="9"/>
      <c r="E61" s="9"/>
      <c r="F61" s="9"/>
      <c r="G61" s="99">
        <f>ROUND((G9+G13+H9)*20%,2)</f>
        <v>587711.01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2"/>
      <c r="H62" s="111"/>
    </row>
    <row r="63" spans="1:8" ht="13.5" thickBot="1">
      <c r="A63" s="67" t="s">
        <v>64</v>
      </c>
      <c r="B63" s="7"/>
      <c r="C63" s="7"/>
      <c r="D63" s="7"/>
      <c r="E63" s="7"/>
      <c r="F63" s="7"/>
      <c r="G63" s="103">
        <f>(G9+G13+H9)*1%</f>
        <v>29385.5504</v>
      </c>
      <c r="H63" s="112"/>
    </row>
    <row r="64" spans="1:8" ht="13.5" thickBot="1">
      <c r="A64" s="67" t="s">
        <v>65</v>
      </c>
      <c r="B64" s="7"/>
      <c r="C64" s="7"/>
      <c r="D64" s="7"/>
      <c r="E64" s="7"/>
      <c r="F64" s="7"/>
      <c r="G64" s="103">
        <v>26871.76</v>
      </c>
      <c r="H64" s="112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318331.77</v>
      </c>
      <c r="H65" s="76"/>
    </row>
    <row r="66" spans="1:8" ht="12.75">
      <c r="A66" s="43" t="s">
        <v>75</v>
      </c>
      <c r="B66" s="44"/>
      <c r="C66" s="44"/>
      <c r="D66" s="44"/>
      <c r="E66" s="44"/>
      <c r="F66" s="4"/>
      <c r="G66" s="79">
        <v>19855.74</v>
      </c>
      <c r="H66" s="113"/>
    </row>
    <row r="67" spans="1:8" ht="12.75">
      <c r="A67" s="43" t="s">
        <v>79</v>
      </c>
      <c r="B67" s="44"/>
      <c r="C67" s="44"/>
      <c r="D67" s="44"/>
      <c r="E67" s="44"/>
      <c r="F67" s="4"/>
      <c r="G67" s="79">
        <v>5378.03</v>
      </c>
      <c r="H67" s="113"/>
    </row>
    <row r="68" spans="1:8" ht="13.5" thickBot="1">
      <c r="A68" s="43" t="s">
        <v>76</v>
      </c>
      <c r="B68" s="44"/>
      <c r="C68" s="44"/>
      <c r="D68" s="44"/>
      <c r="E68" s="44"/>
      <c r="F68" s="4"/>
      <c r="G68" s="79">
        <v>293098</v>
      </c>
      <c r="H68" s="113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28750</v>
      </c>
      <c r="H69" s="114"/>
    </row>
    <row r="70" spans="1:8" ht="13.5" thickBot="1">
      <c r="A70" s="22" t="s">
        <v>63</v>
      </c>
      <c r="B70" s="69"/>
      <c r="C70" s="69"/>
      <c r="D70" s="69"/>
      <c r="E70" s="69"/>
      <c r="F70" s="69"/>
      <c r="G70" s="80">
        <f>ROUND(G69*0.2,2)</f>
        <v>5750</v>
      </c>
      <c r="H70" s="77"/>
    </row>
    <row r="71" spans="1:8" ht="13.5" thickBot="1">
      <c r="A71" s="22" t="s">
        <v>74</v>
      </c>
      <c r="B71" s="69"/>
      <c r="C71" s="69"/>
      <c r="D71" s="69"/>
      <c r="E71" s="69"/>
      <c r="F71" s="69"/>
      <c r="G71" s="80">
        <v>293375.65</v>
      </c>
      <c r="H71" s="77"/>
    </row>
    <row r="72" spans="1:8" ht="13.5" thickBot="1">
      <c r="A72" s="39" t="s">
        <v>18</v>
      </c>
      <c r="B72" s="40"/>
      <c r="C72" s="40"/>
      <c r="D72" s="40"/>
      <c r="E72" s="40"/>
      <c r="F72" s="40"/>
      <c r="G72" s="94">
        <f>SUM(G17+G24+G32+G57+G58+G59+G60+G61+G63+G64+G65+G69+G70+G71)</f>
        <v>3235147.1454</v>
      </c>
      <c r="H72" s="36"/>
    </row>
    <row r="73" spans="1:8" ht="13.5" thickBot="1">
      <c r="A73" s="41" t="s">
        <v>77</v>
      </c>
      <c r="B73" s="40"/>
      <c r="C73" s="40"/>
      <c r="D73" s="40"/>
      <c r="E73" s="40"/>
      <c r="F73" s="40"/>
      <c r="G73" s="104">
        <f>SUM(G6+G15-G72)</f>
        <v>-422806.28539999994</v>
      </c>
      <c r="H73" s="42"/>
    </row>
    <row r="74" spans="1:7" ht="12.75">
      <c r="A74" t="s">
        <v>19</v>
      </c>
      <c r="G74" t="s">
        <v>69</v>
      </c>
    </row>
    <row r="75" ht="12.75">
      <c r="A75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2018-03-22T08:48:26Z</cp:lastPrinted>
  <dcterms:created xsi:type="dcterms:W3CDTF">1996-10-08T23:32:33Z</dcterms:created>
  <dcterms:modified xsi:type="dcterms:W3CDTF">2019-04-24T04:14:38Z</dcterms:modified>
  <cp:category/>
  <cp:version/>
  <cp:contentType/>
  <cp:contentStatus/>
</cp:coreProperties>
</file>