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<sst xmlns="http://schemas.openxmlformats.org/spreadsheetml/2006/main" count="85" uniqueCount="84">
  <si>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</si>
  <si>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</si>
  <si>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</si>
  <si>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</si>
  <si>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</si>
  <si>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</si>
  <si>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</si>
  <si>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</si>
  <si>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</si>
  <si>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</si>
  <si>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</si>
  <si>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</si>
  <si>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</si>
  <si>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</si>
  <si>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</si>
  <si>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</si>
  <si>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</si>
  <si>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</si>
  <si>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</si>
  <si>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</si>
  <si>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</si>
  <si>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</si>
  <si>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</si>
  <si>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</si>
  <si>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</si>
  <si>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</si>
  <si>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</si>
  <si>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</si>
  <si>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</si>
  <si>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</si>
  <si>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</si>
  <si>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</si>
  <si>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</si>
  <si>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</si>
  <si>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</si>
  <si>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</si>
  <si>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</si>
  <si>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</si>
  <si>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</si>
  <si>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</si>
  <si>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</si>
  <si>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</si>
  <si>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</si>
  <si>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</si>
  <si>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</si>
  <si>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</si>
  <si>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</si>
  <si>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</si>
  <si>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</si>
  <si>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</si>
  <si>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</si>
  <si>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</si>
  <si>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</si>
  <si>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</si>
  <si>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</si>
  <si>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</si>
  <si>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</si>
  <si>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</si>
  <si>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</si>
  <si>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</si>
  <si>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</si>
  <si>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</si>
  <si>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</si>
  <si>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</si>
  <si>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</si>
  <si>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</si>
  <si>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7</t>
  </si>
  <si>
    <t>ОДН</t>
  </si>
  <si>
    <t>13.ОДН</t>
  </si>
  <si>
    <t>С.Г. Захаров</t>
  </si>
  <si>
    <t xml:space="preserve">                                                                          Жилой дом по адресу: </t>
  </si>
  <si>
    <t xml:space="preserve">З.С. Казанцева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</si>
  <si>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</si>
  <si>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</si>
  <si>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</si>
  <si>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</si>
  <si>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Прочистка общедомовой вентиляции</t>
  </si>
  <si>
    <t>14. Ведение спец. счета по капитальному ремонту</t>
  </si>
  <si>
    <t>14. ВДГО</t>
  </si>
  <si>
    <t xml:space="preserve">Изготовление аншлагов 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</si>
  <si>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</si>
  <si>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</si>
  <si>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01.01.2020 года</t>
  </si>
  <si>
    <t>Проверка схемы включения приборов учета электрической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</si>
</sst>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2" fillId="0" borderId="3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B46">
      <selection activeCell="J8" sqref="J8"/>
    </sheetView>
  </sheetViews>
  <sheetFormatPr defaultColWidth="9.140625" defaultRowHeight="12.75"/>
  <cols>
    <col min="1" max="1" width="10.140625" style="0" bestFit="1" customWidth="1"/>
    <col min="6" max="6" width="40.0039062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81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70</v>
      </c>
      <c r="D2" s="24"/>
      <c r="E2" s="24"/>
      <c r="F2" s="24"/>
      <c r="G2" s="24" t="s">
        <v>66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80">
        <v>5404.4</v>
      </c>
      <c r="H3" s="93"/>
      <c r="I3" s="31"/>
      <c r="J3" s="31"/>
      <c r="K3" s="32"/>
    </row>
    <row r="4" spans="1:8" ht="12" customHeight="1" thickBot="1">
      <c r="A4" s="26"/>
      <c r="B4" s="14" t="s">
        <v>2</v>
      </c>
      <c r="C4" s="14"/>
      <c r="D4" s="14"/>
      <c r="E4" s="7"/>
      <c r="F4" s="70"/>
      <c r="G4" s="80">
        <v>17</v>
      </c>
      <c r="H4" s="99"/>
    </row>
    <row r="5" spans="1:8" ht="12" customHeight="1" thickBot="1">
      <c r="A5" s="6"/>
      <c r="B5" s="7" t="s">
        <v>0</v>
      </c>
      <c r="C5" s="14" t="s">
        <v>23</v>
      </c>
      <c r="D5" s="7"/>
      <c r="E5" s="7"/>
      <c r="F5" s="7"/>
      <c r="G5" s="81"/>
      <c r="H5" s="101" t="s">
        <v>67</v>
      </c>
    </row>
    <row r="6" spans="1:8" ht="12" customHeight="1">
      <c r="A6" s="67" t="s">
        <v>74</v>
      </c>
      <c r="B6" s="4"/>
      <c r="C6" s="4"/>
      <c r="D6" s="4"/>
      <c r="E6" s="4"/>
      <c r="F6" s="4"/>
      <c r="G6" s="75">
        <v>98465.32</v>
      </c>
      <c r="H6" s="100">
        <v>0</v>
      </c>
    </row>
    <row r="7" spans="1:8" ht="12" customHeight="1">
      <c r="A7" s="5" t="s">
        <v>75</v>
      </c>
      <c r="B7" s="5"/>
      <c r="C7" s="5"/>
      <c r="D7" s="5"/>
      <c r="E7" s="5"/>
      <c r="F7" s="5"/>
      <c r="G7" s="73">
        <v>145266.96</v>
      </c>
      <c r="H7" s="33">
        <v>21036.75</v>
      </c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1093766.4</v>
      </c>
      <c r="H8" s="34">
        <v>79121.76</v>
      </c>
    </row>
    <row r="9" spans="1:8" ht="12" customHeight="1">
      <c r="A9" s="11" t="s">
        <v>29</v>
      </c>
      <c r="B9" s="5"/>
      <c r="C9" s="5"/>
      <c r="D9" s="5"/>
      <c r="E9" s="5"/>
      <c r="F9" s="5"/>
      <c r="G9" s="73">
        <v>1092624.59</v>
      </c>
      <c r="H9" s="33">
        <v>85196.84</v>
      </c>
    </row>
    <row r="10" spans="1:8" ht="12" customHeight="1">
      <c r="A10" s="11" t="s">
        <v>51</v>
      </c>
      <c r="B10" s="5"/>
      <c r="C10" s="5"/>
      <c r="D10" s="5"/>
      <c r="E10" s="5"/>
      <c r="F10" s="5"/>
      <c r="G10" s="73">
        <f>SUM(G7+G8-G9)</f>
        <v>146408.7699999998</v>
      </c>
      <c r="H10" s="33">
        <f>SUM(H7+H8-H9)</f>
        <v>14961.669999999998</v>
      </c>
    </row>
    <row r="11" spans="1:8" ht="12" customHeight="1">
      <c r="A11" s="11" t="s">
        <v>73</v>
      </c>
      <c r="B11" s="5"/>
      <c r="C11" s="5"/>
      <c r="D11" s="5"/>
      <c r="E11" s="5"/>
      <c r="F11" s="5"/>
      <c r="G11" s="73">
        <v>1000</v>
      </c>
      <c r="H11" s="33"/>
    </row>
    <row r="12" spans="1:8" ht="12" customHeight="1">
      <c r="A12" s="11" t="s">
        <v>52</v>
      </c>
      <c r="B12" s="5"/>
      <c r="C12" s="5"/>
      <c r="D12" s="5"/>
      <c r="E12" s="5"/>
      <c r="F12" s="5"/>
      <c r="G12" s="73">
        <v>103063.56</v>
      </c>
      <c r="H12" s="33"/>
    </row>
    <row r="13" spans="1:8" ht="12" customHeight="1">
      <c r="A13" s="11" t="s">
        <v>53</v>
      </c>
      <c r="B13" s="5"/>
      <c r="C13" s="5"/>
      <c r="D13" s="5"/>
      <c r="E13" s="5"/>
      <c r="F13" s="5"/>
      <c r="G13" s="73">
        <v>102563.56</v>
      </c>
      <c r="H13" s="33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74">
        <f>SUM(G11+G12-G13)</f>
        <v>1500</v>
      </c>
      <c r="H14" s="35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82">
        <f>G9+G13+H9</f>
        <v>1280384.9900000002</v>
      </c>
      <c r="H15" s="102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83" t="s">
        <v>61</v>
      </c>
      <c r="H16" s="103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66620.63999999998</v>
      </c>
      <c r="H17" s="94"/>
    </row>
    <row r="18" spans="1:8" ht="12" customHeight="1" thickBot="1">
      <c r="A18" s="46" t="s">
        <v>32</v>
      </c>
      <c r="B18" s="20"/>
      <c r="C18" s="20"/>
      <c r="D18" s="20"/>
      <c r="E18" s="20"/>
      <c r="F18" s="20"/>
      <c r="G18" s="49"/>
      <c r="H18" s="95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39556.46</v>
      </c>
      <c r="H19" s="72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ROUND(G19*0.302,2)</f>
        <v>11946.05</v>
      </c>
      <c r="H20" s="72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4335.99</v>
      </c>
      <c r="H21" s="72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1054.14</v>
      </c>
      <c r="H22" s="72"/>
    </row>
    <row r="23" spans="1:8" ht="12" customHeight="1" thickBot="1">
      <c r="A23" s="11" t="s">
        <v>72</v>
      </c>
      <c r="B23" s="5"/>
      <c r="C23" s="17"/>
      <c r="D23" s="5"/>
      <c r="E23" s="5"/>
      <c r="F23" s="5"/>
      <c r="G23" s="29">
        <v>9728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5"/>
      <c r="G24" s="30">
        <f>SUM(G26:G31)</f>
        <v>170997.23</v>
      </c>
      <c r="H24" s="48"/>
    </row>
    <row r="25" spans="1:8" ht="12" customHeight="1" thickBot="1">
      <c r="A25" s="19" t="s">
        <v>25</v>
      </c>
      <c r="B25" s="20"/>
      <c r="C25" s="20"/>
      <c r="D25" s="20"/>
      <c r="E25" s="20"/>
      <c r="F25" s="47"/>
      <c r="G25" s="84"/>
      <c r="H25" s="50"/>
    </row>
    <row r="26" spans="1:8" ht="12" customHeight="1">
      <c r="A26" s="12" t="s">
        <v>28</v>
      </c>
      <c r="B26" s="3"/>
      <c r="C26" s="3"/>
      <c r="D26" s="3"/>
      <c r="E26" s="3"/>
      <c r="F26" s="3"/>
      <c r="G26" s="71">
        <v>75565.89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ROUND(G26*0.302,2)+286.2</f>
        <v>23107.100000000002</v>
      </c>
      <c r="H27" s="72"/>
    </row>
    <row r="28" spans="1:8" ht="12" customHeight="1">
      <c r="A28" s="12" t="s">
        <v>8</v>
      </c>
      <c r="B28" s="3"/>
      <c r="C28" s="3"/>
      <c r="D28" s="3"/>
      <c r="E28" s="3"/>
      <c r="F28" s="3"/>
      <c r="G28" s="71">
        <v>5824.24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3008.75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63491.25</v>
      </c>
      <c r="H30" s="72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85">
        <v>0</v>
      </c>
      <c r="H31" s="38"/>
    </row>
    <row r="32" spans="1:8" ht="12" customHeight="1" thickBot="1">
      <c r="A32" s="59" t="s">
        <v>26</v>
      </c>
      <c r="B32" s="60"/>
      <c r="C32" s="60"/>
      <c r="D32" s="60"/>
      <c r="E32" s="60"/>
      <c r="F32" s="61"/>
      <c r="G32" s="86">
        <f>G33+G39+G44+G49+G54+G55+G56</f>
        <v>326486.60877999995</v>
      </c>
      <c r="H32" s="43"/>
    </row>
    <row r="33" spans="1:8" ht="12" customHeight="1">
      <c r="A33" s="51" t="s">
        <v>9</v>
      </c>
      <c r="B33" s="58"/>
      <c r="C33" s="58"/>
      <c r="D33" s="58"/>
      <c r="E33" s="58"/>
      <c r="F33" s="58"/>
      <c r="G33" s="76">
        <f>SUM(G34:G38)</f>
        <v>205200.96878</v>
      </c>
      <c r="H33" s="52"/>
    </row>
    <row r="34" spans="1:8" ht="12" customHeight="1">
      <c r="A34" s="12" t="s">
        <v>34</v>
      </c>
      <c r="B34" s="3"/>
      <c r="C34" s="3"/>
      <c r="D34" s="3"/>
      <c r="E34" s="3"/>
      <c r="F34" s="3"/>
      <c r="G34" s="71">
        <v>150025.89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G34*0.302</f>
        <v>45307.81878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96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71">
        <v>4949.74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4821.52</v>
      </c>
      <c r="H38" s="34"/>
    </row>
    <row r="39" spans="1:8" ht="12" customHeight="1">
      <c r="A39" s="53" t="s">
        <v>12</v>
      </c>
      <c r="B39" s="57"/>
      <c r="C39" s="57"/>
      <c r="D39" s="57"/>
      <c r="E39" s="57"/>
      <c r="F39" s="57"/>
      <c r="G39" s="79">
        <f>SUM(G40:G43)</f>
        <v>0</v>
      </c>
      <c r="H39" s="54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73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71">
        <v>0</v>
      </c>
      <c r="H43" s="38"/>
    </row>
    <row r="44" spans="1:8" ht="12" customHeight="1">
      <c r="A44" s="44" t="s">
        <v>36</v>
      </c>
      <c r="B44" s="55"/>
      <c r="C44" s="55"/>
      <c r="D44" s="55"/>
      <c r="E44" s="55"/>
      <c r="F44" s="55"/>
      <c r="G44" s="77">
        <f>SUM(G45:G48)</f>
        <v>113347.92</v>
      </c>
      <c r="H44" s="56"/>
    </row>
    <row r="45" spans="1:8" ht="12" customHeight="1">
      <c r="A45" s="10" t="s">
        <v>16</v>
      </c>
      <c r="B45" s="2"/>
      <c r="C45" s="2"/>
      <c r="D45" s="2"/>
      <c r="E45" s="2"/>
      <c r="F45" s="2"/>
      <c r="G45" s="74">
        <v>86646.41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73">
        <f>ROUND(G45*0.302,2)</f>
        <v>26167.22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75">
        <v>407.73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75">
        <v>126.56</v>
      </c>
      <c r="H48" s="37"/>
    </row>
    <row r="49" spans="1:8" ht="12" customHeight="1">
      <c r="A49" s="51" t="s">
        <v>40</v>
      </c>
      <c r="B49" s="58"/>
      <c r="C49" s="58"/>
      <c r="D49" s="58"/>
      <c r="E49" s="58"/>
      <c r="F49" s="58"/>
      <c r="G49" s="76">
        <f>SUM(G50+G51+G52+G53)</f>
        <v>0</v>
      </c>
      <c r="H49" s="52"/>
    </row>
    <row r="50" spans="1:8" ht="12" customHeight="1">
      <c r="A50" s="10" t="s">
        <v>43</v>
      </c>
      <c r="B50" s="2"/>
      <c r="C50" s="2"/>
      <c r="D50" s="2"/>
      <c r="E50" s="2"/>
      <c r="F50" s="2"/>
      <c r="G50" s="75">
        <v>0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75">
        <f>ROUND(G50*0.302,2)</f>
        <v>0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75">
        <v>0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75">
        <v>0</v>
      </c>
      <c r="H53" s="37"/>
    </row>
    <row r="54" spans="1:8" ht="12" customHeight="1">
      <c r="A54" s="51" t="s">
        <v>46</v>
      </c>
      <c r="B54" s="58"/>
      <c r="C54" s="58"/>
      <c r="D54" s="58"/>
      <c r="E54" s="58"/>
      <c r="F54" s="58"/>
      <c r="G54" s="76">
        <v>354.36</v>
      </c>
      <c r="H54" s="52"/>
    </row>
    <row r="55" spans="1:8" ht="12" customHeight="1">
      <c r="A55" s="51" t="s">
        <v>47</v>
      </c>
      <c r="B55" s="58"/>
      <c r="C55" s="58"/>
      <c r="D55" s="58"/>
      <c r="E55" s="58"/>
      <c r="F55" s="58"/>
      <c r="G55" s="77">
        <v>0</v>
      </c>
      <c r="H55" s="56"/>
    </row>
    <row r="56" spans="1:8" ht="12" customHeight="1" thickBot="1">
      <c r="A56" s="53" t="s">
        <v>48</v>
      </c>
      <c r="B56" s="57"/>
      <c r="C56" s="57"/>
      <c r="D56" s="57"/>
      <c r="E56" s="57"/>
      <c r="F56" s="57"/>
      <c r="G56" s="78">
        <v>7583.36</v>
      </c>
      <c r="H56" s="68"/>
    </row>
    <row r="57" spans="1:8" ht="12" customHeight="1">
      <c r="A57" s="15" t="s">
        <v>27</v>
      </c>
      <c r="B57" s="16"/>
      <c r="C57" s="16"/>
      <c r="D57" s="16"/>
      <c r="E57" s="16"/>
      <c r="F57" s="16"/>
      <c r="G57" s="87">
        <v>37616.62</v>
      </c>
      <c r="H57" s="69"/>
    </row>
    <row r="58" spans="1:8" ht="12" customHeight="1" thickBot="1">
      <c r="A58" s="62" t="s">
        <v>55</v>
      </c>
      <c r="B58" s="63"/>
      <c r="C58" s="63"/>
      <c r="D58" s="63"/>
      <c r="E58" s="63"/>
      <c r="F58" s="63"/>
      <c r="G58" s="88">
        <v>0</v>
      </c>
      <c r="H58" s="54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89">
        <f>ROUND(G3*1.43*3,2)</f>
        <v>23184.88</v>
      </c>
      <c r="H59" s="96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89">
        <v>0</v>
      </c>
      <c r="H60" s="96"/>
    </row>
    <row r="61" spans="1:8" ht="12" customHeight="1">
      <c r="A61" s="18" t="s">
        <v>58</v>
      </c>
      <c r="B61" s="9"/>
      <c r="C61" s="9"/>
      <c r="D61" s="9"/>
      <c r="E61" s="9"/>
      <c r="F61" s="9"/>
      <c r="G61" s="87">
        <f>ROUND((G9+G13+H9)*20%,2)</f>
        <v>256077</v>
      </c>
      <c r="H61" s="69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90"/>
      <c r="H62" s="97"/>
    </row>
    <row r="63" spans="1:8" ht="12" customHeight="1" thickBot="1">
      <c r="A63" s="64" t="s">
        <v>63</v>
      </c>
      <c r="B63" s="7"/>
      <c r="C63" s="7"/>
      <c r="D63" s="7"/>
      <c r="E63" s="7"/>
      <c r="F63" s="7"/>
      <c r="G63" s="91">
        <f>(G9+G13+H9)*1%</f>
        <v>12803.849900000003</v>
      </c>
      <c r="H63" s="98"/>
    </row>
    <row r="64" spans="1:8" ht="12" customHeight="1" thickBot="1">
      <c r="A64" s="64" t="s">
        <v>64</v>
      </c>
      <c r="B64" s="7"/>
      <c r="C64" s="7"/>
      <c r="D64" s="7"/>
      <c r="E64" s="7"/>
      <c r="F64" s="7"/>
      <c r="G64" s="91">
        <v>20268.49</v>
      </c>
      <c r="H64" s="98"/>
    </row>
    <row r="65" spans="1:8" s="1" customFormat="1" ht="12" customHeight="1">
      <c r="A65" s="65" t="s">
        <v>59</v>
      </c>
      <c r="B65" s="16"/>
      <c r="C65" s="16"/>
      <c r="D65" s="16"/>
      <c r="E65" s="16"/>
      <c r="F65" s="16"/>
      <c r="G65" s="104">
        <f>SUM(G66:G69)</f>
        <v>56034.09999999999</v>
      </c>
      <c r="H65" s="105"/>
    </row>
    <row r="66" spans="1:8" s="1" customFormat="1" ht="12" customHeight="1">
      <c r="A66" s="106" t="s">
        <v>76</v>
      </c>
      <c r="B66" s="4"/>
      <c r="C66" s="4"/>
      <c r="D66" s="4"/>
      <c r="E66" s="4"/>
      <c r="F66" s="4"/>
      <c r="G66" s="73">
        <v>19000</v>
      </c>
      <c r="H66" s="33"/>
    </row>
    <row r="67" spans="1:8" s="1" customFormat="1" ht="12" customHeight="1">
      <c r="A67" s="106" t="s">
        <v>79</v>
      </c>
      <c r="B67" s="4"/>
      <c r="C67" s="4"/>
      <c r="D67" s="4"/>
      <c r="E67" s="4"/>
      <c r="F67" s="4"/>
      <c r="G67" s="73">
        <v>1753.98</v>
      </c>
      <c r="H67" s="33"/>
    </row>
    <row r="68" spans="1:8" s="1" customFormat="1" ht="12" customHeight="1">
      <c r="A68" s="106" t="s">
        <v>80</v>
      </c>
      <c r="B68" s="4"/>
      <c r="C68" s="4"/>
      <c r="D68" s="4"/>
      <c r="E68" s="4"/>
      <c r="F68" s="4"/>
      <c r="G68" s="73">
        <v>12426</v>
      </c>
      <c r="H68" s="33"/>
    </row>
    <row r="69" spans="1:8" s="1" customFormat="1" ht="12" customHeight="1" thickBot="1">
      <c r="A69" s="106" t="s">
        <v>83</v>
      </c>
      <c r="B69" s="4"/>
      <c r="C69" s="4"/>
      <c r="D69" s="4"/>
      <c r="E69" s="4"/>
      <c r="F69" s="4"/>
      <c r="G69" s="73">
        <v>22854.12</v>
      </c>
      <c r="H69" s="33"/>
    </row>
    <row r="70" spans="1:8" s="1" customFormat="1" ht="12" customHeight="1">
      <c r="A70" s="66" t="s">
        <v>60</v>
      </c>
      <c r="B70" s="107"/>
      <c r="C70" s="107"/>
      <c r="D70" s="107"/>
      <c r="E70" s="107"/>
      <c r="F70" s="108"/>
      <c r="G70" s="104">
        <v>0</v>
      </c>
      <c r="H70" s="109"/>
    </row>
    <row r="71" spans="1:8" s="1" customFormat="1" ht="12" customHeight="1" thickBot="1">
      <c r="A71" s="22" t="s">
        <v>62</v>
      </c>
      <c r="B71" s="20"/>
      <c r="C71" s="20"/>
      <c r="D71" s="20"/>
      <c r="E71" s="20"/>
      <c r="F71" s="20"/>
      <c r="G71" s="110">
        <f>ROUND(G70*0.271,2)</f>
        <v>0</v>
      </c>
      <c r="H71" s="111"/>
    </row>
    <row r="72" spans="1:8" s="1" customFormat="1" ht="12" customHeight="1" thickBot="1">
      <c r="A72" s="22" t="s">
        <v>68</v>
      </c>
      <c r="B72" s="20"/>
      <c r="C72" s="20"/>
      <c r="D72" s="20"/>
      <c r="E72" s="20"/>
      <c r="F72" s="20"/>
      <c r="G72" s="110">
        <v>76573.5</v>
      </c>
      <c r="H72" s="111"/>
    </row>
    <row r="73" spans="1:8" s="1" customFormat="1" ht="12" customHeight="1" thickBot="1">
      <c r="A73" s="22" t="s">
        <v>78</v>
      </c>
      <c r="B73" s="20"/>
      <c r="C73" s="20"/>
      <c r="D73" s="20"/>
      <c r="E73" s="20"/>
      <c r="F73" s="20"/>
      <c r="G73" s="110">
        <v>60799.2</v>
      </c>
      <c r="H73" s="111"/>
    </row>
    <row r="74" spans="1:8" s="1" customFormat="1" ht="12" customHeight="1" thickBot="1">
      <c r="A74" s="22" t="s">
        <v>77</v>
      </c>
      <c r="B74" s="20"/>
      <c r="C74" s="20"/>
      <c r="D74" s="20"/>
      <c r="E74" s="20"/>
      <c r="F74" s="20"/>
      <c r="G74" s="110">
        <v>0</v>
      </c>
      <c r="H74" s="111"/>
    </row>
    <row r="75" spans="1:8" ht="12" customHeight="1" thickBot="1">
      <c r="A75" s="39" t="s">
        <v>19</v>
      </c>
      <c r="B75" s="40"/>
      <c r="C75" s="40"/>
      <c r="D75" s="40"/>
      <c r="E75" s="40"/>
      <c r="F75" s="40"/>
      <c r="G75" s="82">
        <f>SUM(G17+G24+G32+G57+G58+G59+G60+G61+G63+G64+G65+G70+G71+G72+G73+G74)</f>
        <v>1107462.11868</v>
      </c>
      <c r="H75" s="36"/>
    </row>
    <row r="76" spans="1:8" ht="12" customHeight="1" thickBot="1">
      <c r="A76" s="41" t="s">
        <v>82</v>
      </c>
      <c r="B76" s="40"/>
      <c r="C76" s="40"/>
      <c r="D76" s="40"/>
      <c r="E76" s="40"/>
      <c r="F76" s="40"/>
      <c r="G76" s="92">
        <f>SUM(G6+G15-G75)</f>
        <v>271388.1913200002</v>
      </c>
      <c r="H76" s="42"/>
    </row>
    <row r="77" spans="1:7" ht="12" customHeight="1">
      <c r="A77" t="s">
        <v>20</v>
      </c>
      <c r="G77" t="s">
        <v>69</v>
      </c>
    </row>
    <row r="78" spans="1:7" ht="12" customHeight="1">
      <c r="A78" t="s">
        <v>65</v>
      </c>
      <c r="G78" t="s">
        <v>71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2020-03-10T04:51:22Z</cp:lastPrinted>
  <dcterms:created xsi:type="dcterms:W3CDTF">1996-10-08T23:32:33Z</dcterms:created>
  <dcterms:modified xsi:type="dcterms:W3CDTF">2020-03-30T13:19:13Z</dcterms:modified>
  <cp:category/>
  <cp:version/>
  <cp:contentType/>
  <cp:contentStatus/>
</cp:coreProperties>
</file>