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<sst xmlns="http://schemas.openxmlformats.org/spreadsheetml/2006/main" count="99" uniqueCount="98">
  <si>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</si>
  <si>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</si>
  <si>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</si>
  <si>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</si>
  <si>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</si>
  <si>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</si>
  <si>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</si>
  <si>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</si>
  <si>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</si>
  <si>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</si>
  <si>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</si>
  <si>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</si>
  <si>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</si>
  <si>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</si>
  <si>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</si>
  <si>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</si>
  <si>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</si>
  <si>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</si>
  <si>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</si>
  <si>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</si>
  <si>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</si>
  <si>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</si>
  <si>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</si>
  <si>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</si>
  <si>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</si>
  <si>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</si>
  <si>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</si>
  <si>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</si>
  <si>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</si>
  <si>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</si>
  <si>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</si>
  <si>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</si>
  <si>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</si>
  <si>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</si>
  <si>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</si>
  <si>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</si>
  <si>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</si>
  <si>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</si>
  <si>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</si>
  <si>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</si>
  <si>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</si>
  <si>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</si>
  <si>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</si>
  <si>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</si>
  <si>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</si>
  <si>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</si>
  <si>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</si>
  <si>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</si>
  <si>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</si>
  <si>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</si>
  <si>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</si>
  <si>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</si>
  <si>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</si>
  <si>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</si>
  <si>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</si>
  <si>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</si>
  <si>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</si>
  <si>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Стальского 6</t>
  </si>
  <si>
    <t>3.2.3. Материалы (моющие средства, дезосредства)</t>
  </si>
  <si>
    <t>С.Г.Захаров</t>
  </si>
  <si>
    <t>ОДН</t>
  </si>
  <si>
    <t>А.И.Гаврин</t>
  </si>
  <si>
    <t>1.5. Техническое обследование систем вентиляции</t>
  </si>
  <si>
    <t xml:space="preserve">                                                                               Жилой дом по адресу: 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</si>
  <si>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</si>
  <si>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</si>
  <si>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</si>
  <si>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</si>
  <si>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</si>
  <si>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</si>
  <si>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</si>
  <si>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</si>
  <si>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</si>
  <si>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</si>
  <si>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</si>
  <si>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</si>
  <si>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</si>
  <si>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</si>
  <si>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</si>
  <si>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</si>
  <si>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</si>
  <si>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</si>
  <si>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15. ВДГО</t>
  </si>
  <si>
    <t>Диагностика ВДГО</t>
  </si>
  <si>
    <t>Техническое обслуживание трехфазного комплекса учета электрической энергии</t>
  </si>
  <si>
    <t>Прочистка вентиляции</t>
  </si>
  <si>
    <t>10.1. Проведение общих собраний собственников (изготовление документов)</t>
  </si>
  <si>
    <t>Изготовление и установка металлоизделий (люк на клапан мусоропровода, дверь)</t>
  </si>
  <si>
    <t>Ремонт подъезда</t>
  </si>
  <si>
    <t>Устройство освещения в подвальных помещениях</t>
  </si>
  <si>
    <t xml:space="preserve">Ремонт стояков ХВС </t>
  </si>
  <si>
    <t xml:space="preserve">Ремонт ствола вентшахты </t>
  </si>
  <si>
    <t>Акт выполненных работ  за январь -декабрь 2020 года</t>
  </si>
  <si>
    <t>Остаток (перерасход) переходящий на 01.01.2021 года</t>
  </si>
  <si>
    <t>Прочистка канализации</t>
  </si>
  <si>
    <t>Устройство санплощадки для КГО</t>
  </si>
  <si>
    <t xml:space="preserve">Утепление наружной стены подъезда </t>
  </si>
  <si>
    <t xml:space="preserve">Справка о наличии (отсутствиии) права собственности на объект недвижимости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</si>
</sst>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31" xfId="0" applyNumberFormat="1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4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2" fontId="2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2" fontId="1" fillId="0" borderId="39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2" fontId="0" fillId="0" borderId="43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2" fontId="2" fillId="0" borderId="31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33" borderId="46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6" fontId="3" fillId="0" borderId="19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/>
    </xf>
    <xf numFmtId="2" fontId="3" fillId="0" borderId="35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8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D46">
      <selection activeCell="K26" sqref="K26"/>
    </sheetView>
  </sheetViews>
  <sheetFormatPr defaultColWidth="9.140625" defaultRowHeight="12.75" customHeight="1"/>
  <cols>
    <col min="1" max="1" width="10.140625" style="0" bestFit="1" customWidth="1"/>
    <col min="6" max="6" width="42.7109375" style="0" customWidth="1"/>
    <col min="7" max="7" width="15.28125" style="0" customWidth="1"/>
    <col min="8" max="10" width="14.8515625" style="0" customWidth="1"/>
    <col min="11" max="11" width="13.8515625" style="0" customWidth="1"/>
    <col min="12" max="13" width="13.7109375" style="0" customWidth="1"/>
  </cols>
  <sheetData>
    <row r="1" spans="1:12" ht="12.75" customHeight="1">
      <c r="A1" s="1"/>
      <c r="B1" s="1"/>
      <c r="C1" s="8" t="s">
        <v>92</v>
      </c>
      <c r="D1" s="8"/>
      <c r="E1" s="8"/>
      <c r="F1" s="8"/>
      <c r="G1" s="33"/>
      <c r="L1">
        <v>12</v>
      </c>
    </row>
    <row r="2" spans="1:16" ht="12.75" customHeight="1" thickBot="1">
      <c r="A2" s="1"/>
      <c r="B2" s="8"/>
      <c r="C2" s="26" t="s">
        <v>63</v>
      </c>
      <c r="D2" s="26"/>
      <c r="E2" s="26"/>
      <c r="F2" s="26"/>
      <c r="G2" s="26" t="s">
        <v>57</v>
      </c>
      <c r="P2" s="33"/>
    </row>
    <row r="3" spans="1:12" ht="12.75" customHeight="1" thickBot="1">
      <c r="A3" s="28"/>
      <c r="B3" s="14" t="s">
        <v>1</v>
      </c>
      <c r="C3" s="14"/>
      <c r="D3" s="14"/>
      <c r="E3" s="7"/>
      <c r="F3" s="25"/>
      <c r="G3" s="72">
        <v>8602.4</v>
      </c>
      <c r="H3" s="85"/>
      <c r="I3" s="33"/>
      <c r="J3" s="33"/>
      <c r="K3" s="33"/>
      <c r="L3" s="34"/>
    </row>
    <row r="4" spans="1:11" ht="12.75" customHeight="1" thickBot="1">
      <c r="A4" s="28"/>
      <c r="B4" s="14" t="s">
        <v>2</v>
      </c>
      <c r="C4" s="14"/>
      <c r="D4" s="14"/>
      <c r="E4" s="7"/>
      <c r="F4" s="63"/>
      <c r="G4" s="72">
        <v>18.55</v>
      </c>
      <c r="H4" s="22"/>
      <c r="I4" s="3"/>
      <c r="J4" s="3"/>
      <c r="K4" s="40"/>
    </row>
    <row r="5" spans="1:8" ht="12.75" customHeight="1" thickBot="1">
      <c r="A5" s="6"/>
      <c r="B5" s="7" t="s">
        <v>0</v>
      </c>
      <c r="C5" s="14" t="s">
        <v>22</v>
      </c>
      <c r="D5" s="7"/>
      <c r="E5" s="7"/>
      <c r="F5" s="7"/>
      <c r="G5" s="73"/>
      <c r="H5" s="101" t="s">
        <v>60</v>
      </c>
    </row>
    <row r="6" spans="1:8" ht="12.75" customHeight="1">
      <c r="A6" s="60" t="s">
        <v>65</v>
      </c>
      <c r="B6" s="4"/>
      <c r="C6" s="4"/>
      <c r="D6" s="4"/>
      <c r="E6" s="4"/>
      <c r="F6" s="4"/>
      <c r="G6" s="67">
        <v>310261.9</v>
      </c>
      <c r="H6" s="118">
        <v>0</v>
      </c>
    </row>
    <row r="7" spans="1:8" ht="12.75" customHeight="1">
      <c r="A7" s="5" t="s">
        <v>66</v>
      </c>
      <c r="B7" s="5"/>
      <c r="C7" s="5"/>
      <c r="D7" s="5"/>
      <c r="E7" s="5"/>
      <c r="F7" s="5"/>
      <c r="G7" s="65">
        <v>85450.12</v>
      </c>
      <c r="H7" s="35">
        <v>8733.57</v>
      </c>
    </row>
    <row r="8" spans="1:8" ht="12.75" customHeight="1">
      <c r="A8" s="13" t="s">
        <v>48</v>
      </c>
      <c r="B8" s="4"/>
      <c r="C8" s="4"/>
      <c r="D8" s="4"/>
      <c r="E8" s="4"/>
      <c r="F8" s="4"/>
      <c r="G8" s="30">
        <v>1891237.68</v>
      </c>
      <c r="H8" s="36">
        <v>112527.36</v>
      </c>
    </row>
    <row r="9" spans="1:8" ht="12.75" customHeight="1">
      <c r="A9" s="11" t="s">
        <v>28</v>
      </c>
      <c r="B9" s="5"/>
      <c r="C9" s="5"/>
      <c r="D9" s="5"/>
      <c r="E9" s="5"/>
      <c r="F9" s="5"/>
      <c r="G9" s="65">
        <v>1890592.54</v>
      </c>
      <c r="H9" s="35">
        <v>113183.51</v>
      </c>
    </row>
    <row r="10" spans="1:8" ht="12.75" customHeight="1">
      <c r="A10" s="11" t="s">
        <v>49</v>
      </c>
      <c r="B10" s="5"/>
      <c r="C10" s="5"/>
      <c r="D10" s="5"/>
      <c r="E10" s="5"/>
      <c r="F10" s="5"/>
      <c r="G10" s="65">
        <f>SUM(G7+G8-G9)</f>
        <v>86095.25999999978</v>
      </c>
      <c r="H10" s="35">
        <f>SUM(H7+H8-H9)</f>
        <v>8077.419999999998</v>
      </c>
    </row>
    <row r="11" spans="1:8" ht="12.75" customHeight="1">
      <c r="A11" s="11" t="s">
        <v>64</v>
      </c>
      <c r="B11" s="5"/>
      <c r="C11" s="5"/>
      <c r="D11" s="5"/>
      <c r="E11" s="5"/>
      <c r="F11" s="5"/>
      <c r="G11" s="65">
        <v>43362.79</v>
      </c>
      <c r="H11" s="119"/>
    </row>
    <row r="12" spans="1:8" ht="12.75" customHeight="1">
      <c r="A12" s="11" t="s">
        <v>50</v>
      </c>
      <c r="B12" s="5"/>
      <c r="C12" s="5"/>
      <c r="D12" s="5"/>
      <c r="E12" s="5"/>
      <c r="F12" s="5"/>
      <c r="G12" s="65">
        <v>598785.96</v>
      </c>
      <c r="H12" s="119"/>
    </row>
    <row r="13" spans="1:8" ht="12.75" customHeight="1">
      <c r="A13" s="11" t="s">
        <v>51</v>
      </c>
      <c r="B13" s="5"/>
      <c r="C13" s="5"/>
      <c r="D13" s="5"/>
      <c r="E13" s="5"/>
      <c r="F13" s="5"/>
      <c r="G13" s="65">
        <v>579760.12</v>
      </c>
      <c r="H13" s="119"/>
    </row>
    <row r="14" spans="1:8" ht="12.75" customHeight="1" thickBot="1">
      <c r="A14" s="12" t="s">
        <v>52</v>
      </c>
      <c r="B14" s="3"/>
      <c r="C14" s="3"/>
      <c r="D14" s="3"/>
      <c r="E14" s="3"/>
      <c r="F14" s="3"/>
      <c r="G14" s="66">
        <f>SUM(G11+G12-G13)</f>
        <v>62388.630000000005</v>
      </c>
      <c r="H14" s="120"/>
    </row>
    <row r="15" spans="1:8" ht="12.75" customHeight="1" thickBot="1">
      <c r="A15" s="37" t="s">
        <v>3</v>
      </c>
      <c r="B15" s="7"/>
      <c r="C15" s="7"/>
      <c r="D15" s="7"/>
      <c r="E15" s="7"/>
      <c r="F15" s="7"/>
      <c r="G15" s="74">
        <f>G9+G13+H9</f>
        <v>2583536.17</v>
      </c>
      <c r="H15" s="121"/>
    </row>
    <row r="16" spans="1:8" ht="12.75" customHeight="1" thickBot="1">
      <c r="A16" s="6"/>
      <c r="B16" s="7" t="s">
        <v>0</v>
      </c>
      <c r="C16" s="14" t="s">
        <v>23</v>
      </c>
      <c r="D16" s="7"/>
      <c r="E16" s="7"/>
      <c r="F16" s="25"/>
      <c r="G16" s="75" t="s">
        <v>55</v>
      </c>
      <c r="H16" s="117"/>
    </row>
    <row r="17" spans="1:8" ht="12.75" customHeight="1">
      <c r="A17" s="18" t="s">
        <v>4</v>
      </c>
      <c r="B17" s="9"/>
      <c r="C17" s="9"/>
      <c r="D17" s="9"/>
      <c r="E17" s="9"/>
      <c r="F17" s="9"/>
      <c r="G17" s="32">
        <f>SUM(G19:G23)</f>
        <v>124685.71999999999</v>
      </c>
      <c r="H17" s="86"/>
    </row>
    <row r="18" spans="1:8" ht="12.75" customHeight="1" thickBot="1">
      <c r="A18" s="44" t="s">
        <v>31</v>
      </c>
      <c r="B18" s="20"/>
      <c r="C18" s="20"/>
      <c r="D18" s="20"/>
      <c r="E18" s="20"/>
      <c r="F18" s="20"/>
      <c r="G18" s="46"/>
      <c r="H18" s="87"/>
    </row>
    <row r="19" spans="1:8" ht="12.75" customHeight="1">
      <c r="A19" s="13" t="s">
        <v>5</v>
      </c>
      <c r="B19" s="4"/>
      <c r="C19" s="4"/>
      <c r="D19" s="4"/>
      <c r="E19" s="4"/>
      <c r="F19" s="4"/>
      <c r="G19" s="29">
        <v>70984.65</v>
      </c>
      <c r="H19" s="88"/>
    </row>
    <row r="20" spans="1:8" ht="12.75" customHeight="1">
      <c r="A20" s="11" t="s">
        <v>29</v>
      </c>
      <c r="B20" s="5"/>
      <c r="C20" s="5"/>
      <c r="D20" s="5"/>
      <c r="E20" s="5"/>
      <c r="F20" s="5"/>
      <c r="G20" s="30">
        <f>ROUND(G19*0.302,2)</f>
        <v>21437.36</v>
      </c>
      <c r="H20" s="88"/>
    </row>
    <row r="21" spans="1:8" ht="12.75" customHeight="1">
      <c r="A21" s="11" t="s">
        <v>6</v>
      </c>
      <c r="B21" s="5"/>
      <c r="C21" s="3"/>
      <c r="D21" s="3"/>
      <c r="E21" s="3"/>
      <c r="F21" s="3"/>
      <c r="G21" s="30">
        <v>14714.12</v>
      </c>
      <c r="H21" s="88"/>
    </row>
    <row r="22" spans="1:8" ht="12.75" customHeight="1">
      <c r="A22" s="13" t="s">
        <v>37</v>
      </c>
      <c r="B22" s="4"/>
      <c r="C22" s="5"/>
      <c r="D22" s="5"/>
      <c r="E22" s="5"/>
      <c r="F22" s="5"/>
      <c r="G22" s="29">
        <v>2045.59</v>
      </c>
      <c r="H22" s="88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31">
        <v>15504</v>
      </c>
      <c r="H23" s="88"/>
    </row>
    <row r="24" spans="1:8" ht="12.75" customHeight="1">
      <c r="A24" s="18" t="s">
        <v>7</v>
      </c>
      <c r="B24" s="9"/>
      <c r="C24" s="9"/>
      <c r="D24" s="9"/>
      <c r="E24" s="9"/>
      <c r="F24" s="43"/>
      <c r="G24" s="32">
        <f>SUM(G26:G31)</f>
        <v>282035.67</v>
      </c>
      <c r="H24" s="86"/>
    </row>
    <row r="25" spans="1:8" ht="12.75" customHeight="1" thickBot="1">
      <c r="A25" s="19" t="s">
        <v>24</v>
      </c>
      <c r="B25" s="20"/>
      <c r="C25" s="20"/>
      <c r="D25" s="20"/>
      <c r="E25" s="20"/>
      <c r="F25" s="45"/>
      <c r="G25" s="76"/>
      <c r="H25" s="23"/>
    </row>
    <row r="26" spans="1:8" ht="12.75" customHeight="1">
      <c r="A26" s="12" t="s">
        <v>27</v>
      </c>
      <c r="B26" s="3"/>
      <c r="C26" s="3"/>
      <c r="D26" s="3"/>
      <c r="E26" s="3"/>
      <c r="F26" s="3"/>
      <c r="G26" s="64">
        <v>108833.83</v>
      </c>
      <c r="H26" s="88"/>
    </row>
    <row r="27" spans="1:8" ht="12.75" customHeight="1">
      <c r="A27" s="11" t="s">
        <v>30</v>
      </c>
      <c r="B27" s="5"/>
      <c r="C27" s="5"/>
      <c r="D27" s="5"/>
      <c r="E27" s="5"/>
      <c r="F27" s="5"/>
      <c r="G27" s="30">
        <f>ROUND(G26*0.302,2)+471.25</f>
        <v>33339.07</v>
      </c>
      <c r="H27" s="88"/>
    </row>
    <row r="28" spans="1:8" ht="12.75" customHeight="1">
      <c r="A28" s="12" t="s">
        <v>8</v>
      </c>
      <c r="B28" s="3"/>
      <c r="C28" s="3"/>
      <c r="D28" s="3"/>
      <c r="E28" s="3"/>
      <c r="F28" s="3"/>
      <c r="G28" s="64">
        <v>27324.32</v>
      </c>
      <c r="H28" s="88"/>
    </row>
    <row r="29" spans="1:8" ht="12.75" customHeight="1">
      <c r="A29" s="11" t="s">
        <v>20</v>
      </c>
      <c r="B29" s="5"/>
      <c r="C29" s="5"/>
      <c r="D29" s="5"/>
      <c r="E29" s="5"/>
      <c r="F29" s="5"/>
      <c r="G29" s="31">
        <v>4433.22</v>
      </c>
      <c r="H29" s="88"/>
    </row>
    <row r="30" spans="1:8" ht="12.75" customHeight="1">
      <c r="A30" s="11" t="s">
        <v>21</v>
      </c>
      <c r="B30" s="5"/>
      <c r="C30" s="5"/>
      <c r="D30" s="5"/>
      <c r="E30" s="5"/>
      <c r="F30" s="27"/>
      <c r="G30" s="111">
        <v>108105.23</v>
      </c>
      <c r="H30" s="88"/>
    </row>
    <row r="31" spans="1:8" ht="12.75" customHeight="1" thickBot="1">
      <c r="A31" s="12" t="s">
        <v>38</v>
      </c>
      <c r="B31" s="3"/>
      <c r="C31" s="3"/>
      <c r="D31" s="3"/>
      <c r="E31" s="3"/>
      <c r="F31" s="3"/>
      <c r="G31" s="77">
        <v>0</v>
      </c>
      <c r="H31" s="88"/>
    </row>
    <row r="32" spans="1:8" ht="12.75" customHeight="1" thickBot="1">
      <c r="A32" s="52" t="s">
        <v>25</v>
      </c>
      <c r="B32" s="53"/>
      <c r="C32" s="53"/>
      <c r="D32" s="53"/>
      <c r="E32" s="53"/>
      <c r="F32" s="54"/>
      <c r="G32" s="78">
        <f>G33+G39+G44+G49+G54+G55+G56</f>
        <v>387847.37000000005</v>
      </c>
      <c r="H32" s="89"/>
    </row>
    <row r="33" spans="1:8" ht="12.75" customHeight="1">
      <c r="A33" s="47" t="s">
        <v>9</v>
      </c>
      <c r="B33" s="51"/>
      <c r="C33" s="51"/>
      <c r="D33" s="51"/>
      <c r="E33" s="51"/>
      <c r="F33" s="51"/>
      <c r="G33" s="68">
        <f>SUM(G34:G38)</f>
        <v>2965.38</v>
      </c>
      <c r="H33" s="90"/>
    </row>
    <row r="34" spans="1:8" ht="12.75" customHeight="1">
      <c r="A34" s="12" t="s">
        <v>33</v>
      </c>
      <c r="B34" s="3"/>
      <c r="C34" s="3"/>
      <c r="D34" s="3"/>
      <c r="E34" s="3"/>
      <c r="F34" s="3"/>
      <c r="G34" s="64">
        <v>0</v>
      </c>
      <c r="H34" s="36"/>
    </row>
    <row r="35" spans="1:8" ht="12.75" customHeight="1">
      <c r="A35" s="11" t="s">
        <v>32</v>
      </c>
      <c r="B35" s="5"/>
      <c r="C35" s="5"/>
      <c r="D35" s="5"/>
      <c r="E35" s="5"/>
      <c r="F35" s="5"/>
      <c r="G35" s="30">
        <f>G34*0.302</f>
        <v>0</v>
      </c>
      <c r="H35" s="36"/>
    </row>
    <row r="36" spans="1:8" ht="12.75" customHeight="1">
      <c r="A36" s="11" t="s">
        <v>44</v>
      </c>
      <c r="B36" s="5"/>
      <c r="C36" s="5"/>
      <c r="D36" s="5"/>
      <c r="E36" s="5"/>
      <c r="F36" s="5"/>
      <c r="G36" s="30">
        <v>2215</v>
      </c>
      <c r="H36" s="36"/>
    </row>
    <row r="37" spans="1:8" ht="12.75" customHeight="1">
      <c r="A37" s="12" t="s">
        <v>10</v>
      </c>
      <c r="B37" s="3"/>
      <c r="C37" s="3"/>
      <c r="D37" s="3"/>
      <c r="E37" s="3"/>
      <c r="F37" s="3"/>
      <c r="G37" s="64">
        <v>0</v>
      </c>
      <c r="H37" s="36"/>
    </row>
    <row r="38" spans="1:8" ht="12.75" customHeight="1">
      <c r="A38" s="11" t="s">
        <v>11</v>
      </c>
      <c r="B38" s="5"/>
      <c r="C38" s="5"/>
      <c r="D38" s="5"/>
      <c r="E38" s="5"/>
      <c r="F38" s="5"/>
      <c r="G38" s="30">
        <v>750.38</v>
      </c>
      <c r="H38" s="36"/>
    </row>
    <row r="39" spans="1:8" ht="12.75" customHeight="1">
      <c r="A39" s="48" t="s">
        <v>12</v>
      </c>
      <c r="B39" s="50"/>
      <c r="C39" s="50"/>
      <c r="D39" s="50"/>
      <c r="E39" s="50"/>
      <c r="F39" s="50"/>
      <c r="G39" s="71">
        <f>SUM(G40:G43)</f>
        <v>0</v>
      </c>
      <c r="H39" s="91"/>
    </row>
    <row r="40" spans="1:8" ht="12.75" customHeight="1">
      <c r="A40" s="11" t="s">
        <v>13</v>
      </c>
      <c r="B40" s="5"/>
      <c r="C40" s="5"/>
      <c r="D40" s="5"/>
      <c r="E40" s="5"/>
      <c r="F40" s="5"/>
      <c r="G40" s="30">
        <v>0</v>
      </c>
      <c r="H40" s="36"/>
    </row>
    <row r="41" spans="1:8" ht="12.75" customHeight="1">
      <c r="A41" s="12" t="s">
        <v>34</v>
      </c>
      <c r="B41" s="3"/>
      <c r="C41" s="3"/>
      <c r="D41" s="3"/>
      <c r="E41" s="3"/>
      <c r="F41" s="3"/>
      <c r="G41" s="30">
        <f>G40*0.302</f>
        <v>0</v>
      </c>
      <c r="H41" s="36"/>
    </row>
    <row r="42" spans="1:8" ht="12.75" customHeight="1">
      <c r="A42" s="11" t="s">
        <v>58</v>
      </c>
      <c r="B42" s="5"/>
      <c r="C42" s="5"/>
      <c r="D42" s="5"/>
      <c r="E42" s="5"/>
      <c r="F42" s="5"/>
      <c r="G42" s="65">
        <v>0</v>
      </c>
      <c r="H42" s="36"/>
    </row>
    <row r="43" spans="1:8" ht="12.75" customHeight="1">
      <c r="A43" s="12" t="s">
        <v>14</v>
      </c>
      <c r="B43" s="3"/>
      <c r="C43" s="3"/>
      <c r="D43" s="3"/>
      <c r="E43" s="3"/>
      <c r="F43" s="3"/>
      <c r="G43" s="64">
        <v>0</v>
      </c>
      <c r="H43" s="36"/>
    </row>
    <row r="44" spans="1:8" ht="12.75" customHeight="1">
      <c r="A44" s="42" t="s">
        <v>35</v>
      </c>
      <c r="B44" s="49"/>
      <c r="C44" s="49"/>
      <c r="D44" s="49"/>
      <c r="E44" s="49"/>
      <c r="F44" s="49"/>
      <c r="G44" s="69">
        <f>SUM(G45:G48)</f>
        <v>128427.59</v>
      </c>
      <c r="H44" s="92"/>
    </row>
    <row r="45" spans="1:8" ht="12.75" customHeight="1">
      <c r="A45" s="10" t="s">
        <v>15</v>
      </c>
      <c r="B45" s="2"/>
      <c r="C45" s="2"/>
      <c r="D45" s="2"/>
      <c r="E45" s="2"/>
      <c r="F45" s="2"/>
      <c r="G45" s="66">
        <v>97652.04</v>
      </c>
      <c r="H45" s="36"/>
    </row>
    <row r="46" spans="1:8" ht="12.75" customHeight="1">
      <c r="A46" s="11" t="s">
        <v>36</v>
      </c>
      <c r="B46" s="5"/>
      <c r="C46" s="5"/>
      <c r="D46" s="5"/>
      <c r="E46" s="5"/>
      <c r="F46" s="5"/>
      <c r="G46" s="65">
        <f>ROUND(G45*0.302,2)</f>
        <v>29490.92</v>
      </c>
      <c r="H46" s="36"/>
    </row>
    <row r="47" spans="1:8" ht="12.75" customHeight="1">
      <c r="A47" s="11" t="s">
        <v>16</v>
      </c>
      <c r="B47" s="5"/>
      <c r="C47" s="5"/>
      <c r="D47" s="5"/>
      <c r="E47" s="5"/>
      <c r="F47" s="5"/>
      <c r="G47" s="67">
        <v>545.61</v>
      </c>
      <c r="H47" s="36"/>
    </row>
    <row r="48" spans="1:8" ht="12.75" customHeight="1">
      <c r="A48" s="13" t="s">
        <v>17</v>
      </c>
      <c r="B48" s="4"/>
      <c r="C48" s="4"/>
      <c r="D48" s="4"/>
      <c r="E48" s="4"/>
      <c r="F48" s="4"/>
      <c r="G48" s="67">
        <v>739.02</v>
      </c>
      <c r="H48" s="36"/>
    </row>
    <row r="49" spans="1:8" ht="12.75" customHeight="1">
      <c r="A49" s="47" t="s">
        <v>39</v>
      </c>
      <c r="B49" s="51"/>
      <c r="C49" s="51"/>
      <c r="D49" s="51"/>
      <c r="E49" s="51"/>
      <c r="F49" s="51"/>
      <c r="G49" s="68">
        <f>SUM(G50+G51+G52+G53)</f>
        <v>233831.19</v>
      </c>
      <c r="H49" s="90"/>
    </row>
    <row r="50" spans="1:8" ht="12.75" customHeight="1">
      <c r="A50" s="10" t="s">
        <v>42</v>
      </c>
      <c r="B50" s="2"/>
      <c r="C50" s="2"/>
      <c r="D50" s="2"/>
      <c r="E50" s="2"/>
      <c r="F50" s="2"/>
      <c r="G50" s="67">
        <v>171474.17</v>
      </c>
      <c r="H50" s="36"/>
    </row>
    <row r="51" spans="1:8" ht="12.75" customHeight="1">
      <c r="A51" s="11" t="s">
        <v>40</v>
      </c>
      <c r="B51" s="5"/>
      <c r="C51" s="5"/>
      <c r="D51" s="5"/>
      <c r="E51" s="5"/>
      <c r="F51" s="5"/>
      <c r="G51" s="67">
        <f>ROUND(G50*0.302,2)</f>
        <v>51785.2</v>
      </c>
      <c r="H51" s="36"/>
    </row>
    <row r="52" spans="1:8" ht="12.75" customHeight="1">
      <c r="A52" s="11" t="s">
        <v>43</v>
      </c>
      <c r="B52" s="5"/>
      <c r="C52" s="5"/>
      <c r="D52" s="5"/>
      <c r="E52" s="5"/>
      <c r="F52" s="5"/>
      <c r="G52" s="67">
        <v>2939.12</v>
      </c>
      <c r="H52" s="36"/>
    </row>
    <row r="53" spans="1:8" ht="12.75" customHeight="1">
      <c r="A53" s="13" t="s">
        <v>41</v>
      </c>
      <c r="B53" s="4"/>
      <c r="C53" s="4"/>
      <c r="D53" s="4"/>
      <c r="E53" s="4"/>
      <c r="F53" s="4"/>
      <c r="G53" s="67">
        <v>7632.7</v>
      </c>
      <c r="H53" s="36"/>
    </row>
    <row r="54" spans="1:8" ht="12.75" customHeight="1">
      <c r="A54" s="47" t="s">
        <v>45</v>
      </c>
      <c r="B54" s="51"/>
      <c r="C54" s="51"/>
      <c r="D54" s="51"/>
      <c r="E54" s="51"/>
      <c r="F54" s="51"/>
      <c r="G54" s="68">
        <v>165.21</v>
      </c>
      <c r="H54" s="36"/>
    </row>
    <row r="55" spans="1:8" ht="12.75" customHeight="1">
      <c r="A55" s="47" t="s">
        <v>46</v>
      </c>
      <c r="B55" s="51"/>
      <c r="C55" s="51"/>
      <c r="D55" s="51"/>
      <c r="E55" s="51"/>
      <c r="F55" s="51"/>
      <c r="G55" s="69">
        <v>0</v>
      </c>
      <c r="H55" s="36"/>
    </row>
    <row r="56" spans="1:8" ht="12.75" customHeight="1" thickBot="1">
      <c r="A56" s="48" t="s">
        <v>47</v>
      </c>
      <c r="B56" s="50"/>
      <c r="C56" s="50"/>
      <c r="D56" s="50"/>
      <c r="E56" s="50"/>
      <c r="F56" s="50"/>
      <c r="G56" s="70">
        <v>22458</v>
      </c>
      <c r="H56" s="36"/>
    </row>
    <row r="57" spans="1:8" ht="12.75" customHeight="1">
      <c r="A57" s="15" t="s">
        <v>26</v>
      </c>
      <c r="B57" s="16"/>
      <c r="C57" s="16"/>
      <c r="D57" s="16"/>
      <c r="E57" s="16"/>
      <c r="F57" s="16"/>
      <c r="G57" s="79">
        <v>48517.54</v>
      </c>
      <c r="H57" s="36"/>
    </row>
    <row r="58" spans="1:8" ht="12.75" customHeight="1" thickBot="1">
      <c r="A58" s="55" t="s">
        <v>53</v>
      </c>
      <c r="B58" s="56"/>
      <c r="C58" s="56"/>
      <c r="D58" s="56"/>
      <c r="E58" s="56"/>
      <c r="F58" s="56"/>
      <c r="G58" s="80">
        <v>0</v>
      </c>
      <c r="H58" s="36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81">
        <v>10324</v>
      </c>
      <c r="H59" s="36"/>
    </row>
    <row r="60" spans="1:8" ht="12.75" customHeight="1" thickBot="1">
      <c r="A60" s="21" t="s">
        <v>54</v>
      </c>
      <c r="B60" s="7"/>
      <c r="C60" s="7"/>
      <c r="D60" s="7"/>
      <c r="E60" s="7"/>
      <c r="F60" s="7"/>
      <c r="G60" s="81">
        <f>ROUND(G3*4.26*L1,2)+10000+546.98+6201</f>
        <v>456502.67</v>
      </c>
      <c r="H60" s="36"/>
    </row>
    <row r="61" spans="1:8" ht="12.75" customHeight="1" thickBot="1">
      <c r="A61" s="18" t="s">
        <v>70</v>
      </c>
      <c r="B61" s="9"/>
      <c r="C61" s="9"/>
      <c r="D61" s="9"/>
      <c r="E61" s="9"/>
      <c r="F61" s="9"/>
      <c r="G61" s="104">
        <v>829.8</v>
      </c>
      <c r="H61" s="36"/>
    </row>
    <row r="62" spans="1:8" ht="12.75" customHeight="1">
      <c r="A62" s="18" t="s">
        <v>68</v>
      </c>
      <c r="B62" s="9"/>
      <c r="C62" s="9"/>
      <c r="D62" s="9"/>
      <c r="E62" s="9"/>
      <c r="F62" s="9"/>
      <c r="G62" s="79">
        <f>ROUND((G9+G13+H9)*20%,2)</f>
        <v>516707.23</v>
      </c>
      <c r="H62" s="36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82"/>
      <c r="H63" s="36"/>
    </row>
    <row r="64" spans="1:8" ht="12.75" customHeight="1" thickBot="1">
      <c r="A64" s="105" t="s">
        <v>71</v>
      </c>
      <c r="B64" s="9"/>
      <c r="C64" s="9"/>
      <c r="D64" s="9"/>
      <c r="E64" s="9"/>
      <c r="F64" s="9"/>
      <c r="G64" s="114">
        <f>(G9+G13+H9)*1%</f>
        <v>25835.3617</v>
      </c>
      <c r="H64" s="41"/>
    </row>
    <row r="65" spans="1:8" ht="12.75" customHeight="1" thickBot="1">
      <c r="A65" s="57" t="s">
        <v>72</v>
      </c>
      <c r="B65" s="7"/>
      <c r="C65" s="7"/>
      <c r="D65" s="7"/>
      <c r="E65" s="7"/>
      <c r="F65" s="7"/>
      <c r="G65" s="83">
        <f>G66+G67+G68+G69+G70+G71</f>
        <v>14162.88</v>
      </c>
      <c r="H65" s="113"/>
    </row>
    <row r="66" spans="1:8" s="33" customFormat="1" ht="12.75" customHeight="1">
      <c r="A66" s="115" t="s">
        <v>86</v>
      </c>
      <c r="B66" s="4"/>
      <c r="C66" s="4"/>
      <c r="D66" s="4"/>
      <c r="E66" s="4"/>
      <c r="F66" s="4"/>
      <c r="G66" s="68">
        <v>500</v>
      </c>
      <c r="H66" s="103"/>
    </row>
    <row r="67" spans="1:8" s="33" customFormat="1" ht="12.75" customHeight="1">
      <c r="A67" s="107" t="s">
        <v>74</v>
      </c>
      <c r="B67" s="5"/>
      <c r="C67" s="5"/>
      <c r="D67" s="5"/>
      <c r="E67" s="5"/>
      <c r="F67" s="5"/>
      <c r="G67" s="69"/>
      <c r="H67" s="106"/>
    </row>
    <row r="68" spans="1:8" s="33" customFormat="1" ht="12.75" customHeight="1">
      <c r="A68" s="107" t="s">
        <v>75</v>
      </c>
      <c r="B68" s="5"/>
      <c r="C68" s="5"/>
      <c r="D68" s="5"/>
      <c r="E68" s="5"/>
      <c r="F68" s="5"/>
      <c r="G68" s="69">
        <v>10322.88</v>
      </c>
      <c r="H68" s="106"/>
    </row>
    <row r="69" spans="1:8" s="33" customFormat="1" ht="12.75" customHeight="1">
      <c r="A69" s="107" t="s">
        <v>76</v>
      </c>
      <c r="B69" s="5"/>
      <c r="C69" s="5"/>
      <c r="D69" s="5"/>
      <c r="E69" s="5"/>
      <c r="F69" s="5"/>
      <c r="G69" s="69"/>
      <c r="H69" s="106"/>
    </row>
    <row r="70" spans="1:8" s="33" customFormat="1" ht="12.75" customHeight="1">
      <c r="A70" s="107" t="s">
        <v>77</v>
      </c>
      <c r="B70" s="5"/>
      <c r="C70" s="5"/>
      <c r="D70" s="5"/>
      <c r="E70" s="5"/>
      <c r="F70" s="5"/>
      <c r="G70" s="69">
        <v>3097</v>
      </c>
      <c r="H70" s="106"/>
    </row>
    <row r="71" spans="1:8" ht="28.5" customHeight="1" thickBot="1">
      <c r="A71" s="122" t="s">
        <v>78</v>
      </c>
      <c r="B71" s="123"/>
      <c r="C71" s="123"/>
      <c r="D71" s="123"/>
      <c r="E71" s="123"/>
      <c r="F71" s="124"/>
      <c r="G71" s="71">
        <v>243</v>
      </c>
      <c r="H71" s="108"/>
    </row>
    <row r="72" spans="1:8" s="1" customFormat="1" ht="12.75" customHeight="1" thickBot="1">
      <c r="A72" s="57" t="s">
        <v>73</v>
      </c>
      <c r="B72" s="7"/>
      <c r="C72" s="7"/>
      <c r="D72" s="7"/>
      <c r="E72" s="7"/>
      <c r="F72" s="7"/>
      <c r="G72" s="61">
        <f>SUM(G73:G85)</f>
        <v>492290.54000000004</v>
      </c>
      <c r="H72" s="113"/>
    </row>
    <row r="73" spans="1:8" s="1" customFormat="1" ht="12.75" customHeight="1">
      <c r="A73" s="93" t="s">
        <v>83</v>
      </c>
      <c r="B73" s="4"/>
      <c r="C73" s="4"/>
      <c r="D73" s="4"/>
      <c r="E73" s="4"/>
      <c r="F73" s="4"/>
      <c r="G73" s="112">
        <v>54264</v>
      </c>
      <c r="H73" s="98"/>
    </row>
    <row r="74" spans="1:8" s="1" customFormat="1" ht="12.75" customHeight="1">
      <c r="A74" s="94" t="s">
        <v>84</v>
      </c>
      <c r="B74" s="5"/>
      <c r="C74" s="5"/>
      <c r="D74" s="5"/>
      <c r="E74" s="5"/>
      <c r="F74" s="5"/>
      <c r="G74" s="102">
        <v>4994.78</v>
      </c>
      <c r="H74" s="99"/>
    </row>
    <row r="75" spans="1:8" s="1" customFormat="1" ht="12.75" customHeight="1">
      <c r="A75" s="94" t="s">
        <v>85</v>
      </c>
      <c r="B75" s="5"/>
      <c r="C75" s="5"/>
      <c r="D75" s="5"/>
      <c r="E75" s="5"/>
      <c r="F75" s="5"/>
      <c r="G75" s="109">
        <v>32600</v>
      </c>
      <c r="H75" s="99"/>
    </row>
    <row r="76" spans="1:8" s="1" customFormat="1" ht="12.75" customHeight="1">
      <c r="A76" s="94" t="s">
        <v>87</v>
      </c>
      <c r="B76" s="5"/>
      <c r="C76" s="5"/>
      <c r="D76" s="5"/>
      <c r="E76" s="5"/>
      <c r="F76" s="5"/>
      <c r="G76" s="102">
        <v>43320</v>
      </c>
      <c r="H76" s="99"/>
    </row>
    <row r="77" spans="1:8" s="1" customFormat="1" ht="12.75" customHeight="1">
      <c r="A77" s="93" t="s">
        <v>88</v>
      </c>
      <c r="B77" s="4"/>
      <c r="C77" s="4"/>
      <c r="D77" s="4"/>
      <c r="E77" s="4"/>
      <c r="F77" s="4"/>
      <c r="G77" s="102">
        <v>230000</v>
      </c>
      <c r="H77" s="99"/>
    </row>
    <row r="78" spans="1:8" s="1" customFormat="1" ht="12.75" customHeight="1">
      <c r="A78" s="93" t="s">
        <v>90</v>
      </c>
      <c r="B78" s="4"/>
      <c r="C78" s="4"/>
      <c r="D78" s="4"/>
      <c r="E78" s="4"/>
      <c r="F78" s="4"/>
      <c r="G78" s="102">
        <v>50121</v>
      </c>
      <c r="H78" s="99"/>
    </row>
    <row r="79" spans="1:8" s="1" customFormat="1" ht="12.75" customHeight="1">
      <c r="A79" s="93" t="s">
        <v>89</v>
      </c>
      <c r="B79" s="4"/>
      <c r="C79" s="4"/>
      <c r="D79" s="4"/>
      <c r="E79" s="4"/>
      <c r="F79" s="4"/>
      <c r="G79" s="102">
        <v>16081.98</v>
      </c>
      <c r="H79" s="99"/>
    </row>
    <row r="80" spans="1:8" s="1" customFormat="1" ht="12.75" customHeight="1">
      <c r="A80" s="93" t="s">
        <v>91</v>
      </c>
      <c r="B80" s="4"/>
      <c r="C80" s="4"/>
      <c r="D80" s="4"/>
      <c r="E80" s="4"/>
      <c r="F80" s="4"/>
      <c r="G80" s="102">
        <v>1412.21</v>
      </c>
      <c r="H80" s="99"/>
    </row>
    <row r="81" spans="1:8" s="1" customFormat="1" ht="12.75" customHeight="1">
      <c r="A81" s="93" t="s">
        <v>94</v>
      </c>
      <c r="B81" s="4"/>
      <c r="C81" s="4"/>
      <c r="D81" s="4"/>
      <c r="E81" s="4"/>
      <c r="F81" s="4"/>
      <c r="G81" s="102">
        <v>5000</v>
      </c>
      <c r="H81" s="99"/>
    </row>
    <row r="82" spans="1:8" s="1" customFormat="1" ht="12.75" customHeight="1">
      <c r="A82" s="93" t="s">
        <v>96</v>
      </c>
      <c r="B82" s="4"/>
      <c r="C82" s="4"/>
      <c r="D82" s="4"/>
      <c r="E82" s="4"/>
      <c r="F82" s="4"/>
      <c r="G82" s="102">
        <v>28733</v>
      </c>
      <c r="H82" s="99"/>
    </row>
    <row r="83" spans="1:8" s="1" customFormat="1" ht="12.75" customHeight="1">
      <c r="A83" s="93" t="s">
        <v>95</v>
      </c>
      <c r="B83" s="4"/>
      <c r="C83" s="4"/>
      <c r="D83" s="4"/>
      <c r="E83" s="4"/>
      <c r="F83" s="4"/>
      <c r="G83" s="102">
        <v>23311.57</v>
      </c>
      <c r="H83" s="99"/>
    </row>
    <row r="84" spans="1:8" s="1" customFormat="1" ht="12.75" customHeight="1">
      <c r="A84" s="93" t="s">
        <v>97</v>
      </c>
      <c r="B84" s="4"/>
      <c r="C84" s="4"/>
      <c r="D84" s="4"/>
      <c r="E84" s="4"/>
      <c r="F84" s="4"/>
      <c r="G84" s="102">
        <v>2452</v>
      </c>
      <c r="H84" s="99"/>
    </row>
    <row r="85" spans="1:8" s="1" customFormat="1" ht="12.75" customHeight="1" thickBot="1">
      <c r="A85" s="93"/>
      <c r="B85" s="4"/>
      <c r="C85" s="4"/>
      <c r="D85" s="4"/>
      <c r="E85" s="4"/>
      <c r="F85" s="4"/>
      <c r="G85" s="110"/>
      <c r="H85" s="100"/>
    </row>
    <row r="86" spans="1:8" s="1" customFormat="1" ht="12.75" customHeight="1">
      <c r="A86" s="59" t="s">
        <v>79</v>
      </c>
      <c r="B86" s="95"/>
      <c r="C86" s="95"/>
      <c r="D86" s="95"/>
      <c r="E86" s="95"/>
      <c r="F86" s="96"/>
      <c r="G86" s="103">
        <v>0</v>
      </c>
      <c r="H86" s="116"/>
    </row>
    <row r="87" spans="1:8" ht="12.75" customHeight="1" thickBot="1">
      <c r="A87" s="24" t="s">
        <v>80</v>
      </c>
      <c r="B87" s="58"/>
      <c r="C87" s="58"/>
      <c r="D87" s="58"/>
      <c r="E87" s="58"/>
      <c r="F87" s="58"/>
      <c r="G87" s="62">
        <f>ROUND(G86*0.271,2)</f>
        <v>0</v>
      </c>
      <c r="H87" s="97"/>
    </row>
    <row r="88" spans="1:8" ht="12.75" customHeight="1" thickBot="1">
      <c r="A88" s="24" t="s">
        <v>81</v>
      </c>
      <c r="B88" s="58"/>
      <c r="C88" s="58"/>
      <c r="D88" s="58"/>
      <c r="E88" s="58"/>
      <c r="F88" s="58"/>
      <c r="G88" s="62">
        <v>144137.97</v>
      </c>
      <c r="H88" s="88"/>
    </row>
    <row r="89" spans="1:8" ht="12.75" customHeight="1" thickBot="1">
      <c r="A89" s="24" t="s">
        <v>82</v>
      </c>
      <c r="B89" s="58"/>
      <c r="C89" s="58"/>
      <c r="D89" s="58"/>
      <c r="E89" s="58"/>
      <c r="F89" s="58"/>
      <c r="G89" s="62">
        <v>100355.42</v>
      </c>
      <c r="H89" s="36"/>
    </row>
    <row r="90" spans="1:8" ht="12.75" customHeight="1" thickBot="1">
      <c r="A90" s="37" t="s">
        <v>18</v>
      </c>
      <c r="B90" s="38"/>
      <c r="C90" s="38"/>
      <c r="D90" s="38"/>
      <c r="E90" s="38"/>
      <c r="F90" s="38"/>
      <c r="G90" s="74">
        <f>SUM(G17+G24+G32+G57+G58+G59+G60+G61+G62+G64+G65+G72+G86+G87+G88+G89)</f>
        <v>2604232.1717000003</v>
      </c>
      <c r="H90" s="36"/>
    </row>
    <row r="91" spans="1:8" ht="12.75" customHeight="1" thickBot="1">
      <c r="A91" s="39" t="s">
        <v>93</v>
      </c>
      <c r="B91" s="38"/>
      <c r="C91" s="38"/>
      <c r="D91" s="38"/>
      <c r="E91" s="38"/>
      <c r="F91" s="38"/>
      <c r="G91" s="84">
        <f>SUM(G6+G15-G90)</f>
        <v>289565.89829999954</v>
      </c>
      <c r="H91" s="97"/>
    </row>
    <row r="92" spans="1:7" ht="12.75" customHeight="1">
      <c r="A92" t="s">
        <v>19</v>
      </c>
      <c r="G92" t="s">
        <v>59</v>
      </c>
    </row>
    <row r="93" spans="1:7" ht="12.75" customHeight="1">
      <c r="A93" t="s">
        <v>56</v>
      </c>
      <c r="G93" t="s">
        <v>61</v>
      </c>
    </row>
  </sheetData>
  <sheetProtection selectLockedCells="1" selectUnlockedCells="1"/>
  <protectedRanges>
    <protectedRange password="C6FB" sqref="G30" name="Диапазон1"/>
    <protectedRange password="C6FB" sqref="G17" name="Диапазон2"/>
    <protectedRange password="C6FB" sqref="G20" name="Диапазон3"/>
    <protectedRange password="C6FB" sqref="G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2020-03-12T06:32:23Z</cp:lastPrinted>
  <dcterms:created xsi:type="dcterms:W3CDTF">1996-10-08T23:32:33Z</dcterms:created>
  <dcterms:modified xsi:type="dcterms:W3CDTF">2021-03-30T11:03:09Z</dcterms:modified>
  <cp:category/>
  <cp:version/>
  <cp:contentType/>
  <cp:contentStatus/>
</cp:coreProperties>
</file>