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<sst xmlns="http://schemas.openxmlformats.org/spreadsheetml/2006/main" count="87" uniqueCount="86">
  <si>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</si>
  <si>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</si>
  <si>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</si>
  <si>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</si>
  <si>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</si>
  <si>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</si>
  <si>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</si>
  <si>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</si>
  <si>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</si>
  <si>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</si>
  <si>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</si>
  <si>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</si>
  <si>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</si>
  <si>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</si>
  <si>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</si>
  <si>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</si>
  <si>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</si>
  <si>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</si>
  <si>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</si>
  <si>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</si>
  <si>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</si>
  <si>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</si>
  <si>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</si>
  <si>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</si>
  <si>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</si>
  <si>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</si>
  <si>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</si>
  <si>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</si>
  <si>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</si>
  <si>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</si>
  <si>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</si>
  <si>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</si>
  <si>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</si>
  <si>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</si>
  <si>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</si>
  <si>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</si>
  <si>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</si>
  <si>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</si>
  <si>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</si>
  <si>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</si>
  <si>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</si>
  <si>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</si>
  <si>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</si>
  <si>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</si>
  <si>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</si>
  <si>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</si>
  <si>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</si>
  <si>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</si>
  <si>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</si>
  <si>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</si>
  <si>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</si>
  <si>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</si>
  <si>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</si>
  <si>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</si>
  <si>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</si>
  <si>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</si>
  <si>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</si>
  <si>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</si>
  <si>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</si>
  <si>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</si>
  <si>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</si>
  <si>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</si>
  <si>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</si>
  <si>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</si>
  <si>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</si>
  <si>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</si>
  <si>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</si>
  <si>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Стальского 6</t>
  </si>
  <si>
    <t>3.2.3. Материалы (моющие средства, дезосредства)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</si>
  <si>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</si>
  <si>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</si>
  <si>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</si>
  <si>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</si>
  <si>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</si>
  <si>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</si>
  <si>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Опломбировка приборов учета</t>
  </si>
  <si>
    <t>Изготовление и установка почтовых ящиков</t>
  </si>
  <si>
    <t>Изготовление и установка дверей</t>
  </si>
  <si>
    <t>Изготовление и установка изделий ПВХ</t>
  </si>
  <si>
    <t>Ремонт подъезда № 3</t>
  </si>
  <si>
    <t>Замена светильников в МОП</t>
  </si>
  <si>
    <t>Ремонт ступенек в подъезде № 3</t>
  </si>
  <si>
    <t>А.И.Гаврин</t>
  </si>
  <si>
    <t>Акт о движении средств на финансовом лицевом счете за январь -декабрь 2017 года</t>
  </si>
  <si>
    <t>Остаток (перерасход) переходящий на 01.01.2018 года</t>
  </si>
  <si>
    <t>Ремонт нежилого помещения под № 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</si>
</sst>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3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PageLayoutView="0" workbookViewId="0" topLeftCell="D1">
      <selection activeCell="J5" sqref="J5:M16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5.28125" style="0" customWidth="1"/>
    <col min="8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83</v>
      </c>
      <c r="D1" s="8"/>
      <c r="E1" s="8"/>
      <c r="F1" s="8"/>
      <c r="G1" s="32"/>
      <c r="K1">
        <v>12</v>
      </c>
    </row>
    <row r="2" spans="1:15" ht="13.5" thickBot="1">
      <c r="A2" s="1"/>
      <c r="B2" s="8"/>
      <c r="C2" s="25" t="s">
        <v>50</v>
      </c>
      <c r="D2" s="25"/>
      <c r="E2" s="25"/>
      <c r="F2" s="25"/>
      <c r="G2" s="25" t="s">
        <v>67</v>
      </c>
      <c r="O2" s="32"/>
    </row>
    <row r="3" spans="1:11" ht="13.5" thickBot="1">
      <c r="A3" s="27"/>
      <c r="B3" s="14" t="s">
        <v>1</v>
      </c>
      <c r="C3" s="14"/>
      <c r="D3" s="14"/>
      <c r="E3" s="7"/>
      <c r="F3" s="24"/>
      <c r="G3" s="79">
        <v>8614.7</v>
      </c>
      <c r="H3" s="96"/>
      <c r="I3" s="32"/>
      <c r="J3" s="32"/>
      <c r="K3" s="33"/>
    </row>
    <row r="4" spans="1:10" ht="13.5" thickBot="1">
      <c r="A4" s="27"/>
      <c r="B4" s="14" t="s">
        <v>2</v>
      </c>
      <c r="C4" s="14"/>
      <c r="D4" s="14"/>
      <c r="E4" s="7"/>
      <c r="F4" s="67"/>
      <c r="G4" s="79">
        <v>17</v>
      </c>
      <c r="H4" s="97"/>
      <c r="I4" s="3"/>
      <c r="J4" s="40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80"/>
      <c r="H5" s="98" t="s">
        <v>73</v>
      </c>
      <c r="I5" s="3"/>
      <c r="J5" s="3"/>
    </row>
    <row r="6" spans="1:10" ht="12.75">
      <c r="A6" s="62" t="s">
        <v>70</v>
      </c>
      <c r="B6" s="4"/>
      <c r="C6" s="4"/>
      <c r="D6" s="4"/>
      <c r="E6" s="4"/>
      <c r="F6" s="4"/>
      <c r="G6" s="74">
        <v>27278.24</v>
      </c>
      <c r="H6" s="99">
        <v>0</v>
      </c>
      <c r="I6" s="3"/>
      <c r="J6" s="3"/>
    </row>
    <row r="7" spans="1:10" ht="12.75">
      <c r="A7" s="5" t="s">
        <v>71</v>
      </c>
      <c r="B7" s="5"/>
      <c r="C7" s="5"/>
      <c r="D7" s="5"/>
      <c r="E7" s="5"/>
      <c r="F7" s="5"/>
      <c r="G7" s="72">
        <v>92038.58</v>
      </c>
      <c r="H7" s="34">
        <v>0</v>
      </c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9">
        <v>1741901.6</v>
      </c>
      <c r="H8" s="34">
        <v>272129.67</v>
      </c>
      <c r="I8" s="3"/>
      <c r="J8" s="3"/>
      <c r="K8" s="70"/>
    </row>
    <row r="9" spans="1:11" ht="12.75">
      <c r="A9" s="11" t="s">
        <v>28</v>
      </c>
      <c r="B9" s="5"/>
      <c r="C9" s="5"/>
      <c r="D9" s="5"/>
      <c r="E9" s="5"/>
      <c r="F9" s="5"/>
      <c r="G9" s="72">
        <v>1726273.37</v>
      </c>
      <c r="H9" s="34">
        <v>248665.59</v>
      </c>
      <c r="I9" s="3"/>
      <c r="J9" s="3"/>
      <c r="K9" s="25"/>
    </row>
    <row r="10" spans="1:8" ht="12.75">
      <c r="A10" s="11" t="s">
        <v>52</v>
      </c>
      <c r="B10" s="5"/>
      <c r="C10" s="5"/>
      <c r="D10" s="5"/>
      <c r="E10" s="5"/>
      <c r="F10" s="5"/>
      <c r="G10" s="72">
        <f>SUM(G7+G8-G9)</f>
        <v>107666.81000000006</v>
      </c>
      <c r="H10" s="34">
        <f>SUM(H7+H8-H9)</f>
        <v>23464.079999999987</v>
      </c>
    </row>
    <row r="11" spans="1:8" ht="12.75">
      <c r="A11" s="11" t="s">
        <v>72</v>
      </c>
      <c r="B11" s="5"/>
      <c r="C11" s="5"/>
      <c r="D11" s="5"/>
      <c r="E11" s="5"/>
      <c r="F11" s="5"/>
      <c r="G11" s="72">
        <v>34022.72</v>
      </c>
      <c r="H11" s="97"/>
    </row>
    <row r="12" spans="1:8" ht="12.75">
      <c r="A12" s="11" t="s">
        <v>53</v>
      </c>
      <c r="B12" s="5"/>
      <c r="C12" s="5"/>
      <c r="D12" s="5"/>
      <c r="E12" s="5"/>
      <c r="F12" s="5"/>
      <c r="G12" s="72">
        <v>629813.82</v>
      </c>
      <c r="H12" s="97"/>
    </row>
    <row r="13" spans="1:8" ht="12.75">
      <c r="A13" s="11" t="s">
        <v>54</v>
      </c>
      <c r="B13" s="5"/>
      <c r="C13" s="5"/>
      <c r="D13" s="5"/>
      <c r="E13" s="5"/>
      <c r="F13" s="5"/>
      <c r="G13" s="72">
        <v>651655.6</v>
      </c>
      <c r="H13" s="97"/>
    </row>
    <row r="14" spans="1:8" ht="13.5" thickBot="1">
      <c r="A14" s="12" t="s">
        <v>55</v>
      </c>
      <c r="B14" s="3"/>
      <c r="C14" s="3"/>
      <c r="D14" s="3"/>
      <c r="E14" s="3"/>
      <c r="F14" s="3"/>
      <c r="G14" s="73">
        <f>SUM(G11+G12-G13)</f>
        <v>12180.939999999944</v>
      </c>
      <c r="H14" s="97"/>
    </row>
    <row r="15" spans="1:8" ht="13.5" thickBot="1">
      <c r="A15" s="35" t="s">
        <v>3</v>
      </c>
      <c r="B15" s="7"/>
      <c r="C15" s="7"/>
      <c r="D15" s="7"/>
      <c r="E15" s="7"/>
      <c r="F15" s="7"/>
      <c r="G15" s="81">
        <f>G9+G13+H9</f>
        <v>2626594.56</v>
      </c>
      <c r="H15" s="97"/>
    </row>
    <row r="16" spans="1:8" ht="18.75" customHeight="1" thickBot="1">
      <c r="A16" s="6"/>
      <c r="B16" s="7" t="s">
        <v>0</v>
      </c>
      <c r="C16" s="14" t="s">
        <v>23</v>
      </c>
      <c r="D16" s="7"/>
      <c r="E16" s="7"/>
      <c r="F16" s="24"/>
      <c r="G16" s="82" t="s">
        <v>62</v>
      </c>
      <c r="H16" s="100"/>
    </row>
    <row r="17" spans="1:8" ht="12.75">
      <c r="A17" s="18" t="s">
        <v>4</v>
      </c>
      <c r="B17" s="9"/>
      <c r="C17" s="9"/>
      <c r="D17" s="9"/>
      <c r="E17" s="9"/>
      <c r="F17" s="9"/>
      <c r="G17" s="31">
        <f>SUM(G19:G23)</f>
        <v>110351.62000000001</v>
      </c>
      <c r="H17" s="101"/>
    </row>
    <row r="18" spans="1:8" ht="13.5" thickBot="1">
      <c r="A18" s="43" t="s">
        <v>31</v>
      </c>
      <c r="B18" s="20"/>
      <c r="C18" s="20"/>
      <c r="D18" s="20"/>
      <c r="E18" s="20"/>
      <c r="F18" s="20"/>
      <c r="G18" s="45"/>
      <c r="H18" s="102"/>
    </row>
    <row r="19" spans="1:8" ht="12.75">
      <c r="A19" s="13" t="s">
        <v>5</v>
      </c>
      <c r="B19" s="4"/>
      <c r="C19" s="4"/>
      <c r="D19" s="4"/>
      <c r="E19" s="4"/>
      <c r="F19" s="4"/>
      <c r="G19" s="28">
        <v>61277.33</v>
      </c>
      <c r="H19" s="103"/>
    </row>
    <row r="20" spans="1:8" ht="12.75">
      <c r="A20" s="11" t="s">
        <v>29</v>
      </c>
      <c r="B20" s="5"/>
      <c r="C20" s="5"/>
      <c r="D20" s="5"/>
      <c r="E20" s="5"/>
      <c r="F20" s="5"/>
      <c r="G20" s="29">
        <f>ROUND(G19*0.202,2)</f>
        <v>12378.02</v>
      </c>
      <c r="H20" s="103"/>
    </row>
    <row r="21" spans="1:8" ht="12.75">
      <c r="A21" s="11" t="s">
        <v>6</v>
      </c>
      <c r="B21" s="5"/>
      <c r="C21" s="3"/>
      <c r="D21" s="3"/>
      <c r="E21" s="3"/>
      <c r="F21" s="3"/>
      <c r="G21" s="29">
        <v>19020.27</v>
      </c>
      <c r="H21" s="103"/>
    </row>
    <row r="22" spans="1:8" ht="12.75">
      <c r="A22" s="13" t="s">
        <v>37</v>
      </c>
      <c r="B22" s="4"/>
      <c r="C22" s="5"/>
      <c r="D22" s="5"/>
      <c r="E22" s="5"/>
      <c r="F22" s="5"/>
      <c r="G22" s="28">
        <v>2189</v>
      </c>
      <c r="H22" s="103"/>
    </row>
    <row r="23" spans="1:8" ht="13.5" thickBot="1">
      <c r="A23" s="11" t="s">
        <v>38</v>
      </c>
      <c r="B23" s="5"/>
      <c r="C23" s="17"/>
      <c r="D23" s="5"/>
      <c r="E23" s="5"/>
      <c r="F23" s="5"/>
      <c r="G23" s="30">
        <v>15487</v>
      </c>
      <c r="H23" s="103"/>
    </row>
    <row r="24" spans="1:8" ht="12.75">
      <c r="A24" s="18" t="s">
        <v>7</v>
      </c>
      <c r="B24" s="9"/>
      <c r="C24" s="9"/>
      <c r="D24" s="9"/>
      <c r="E24" s="9"/>
      <c r="F24" s="42"/>
      <c r="G24" s="31">
        <f>SUM(G26:G31)</f>
        <v>221132.09999999998</v>
      </c>
      <c r="H24" s="101"/>
    </row>
    <row r="25" spans="1:8" ht="13.5" thickBot="1">
      <c r="A25" s="19" t="s">
        <v>24</v>
      </c>
      <c r="B25" s="20"/>
      <c r="C25" s="20"/>
      <c r="D25" s="20"/>
      <c r="E25" s="20"/>
      <c r="F25" s="44"/>
      <c r="G25" s="85"/>
      <c r="H25" s="22"/>
    </row>
    <row r="26" spans="1:8" ht="12.75">
      <c r="A26" s="12" t="s">
        <v>27</v>
      </c>
      <c r="B26" s="3"/>
      <c r="C26" s="3"/>
      <c r="D26" s="3"/>
      <c r="E26" s="3"/>
      <c r="F26" s="3"/>
      <c r="G26" s="71">
        <v>105300.02</v>
      </c>
      <c r="H26" s="103"/>
    </row>
    <row r="27" spans="1:8" ht="12.75">
      <c r="A27" s="11" t="s">
        <v>30</v>
      </c>
      <c r="B27" s="5"/>
      <c r="C27" s="5"/>
      <c r="D27" s="5"/>
      <c r="E27" s="5"/>
      <c r="F27" s="5"/>
      <c r="G27" s="29">
        <f>ROUND(G26*0.202,2)</f>
        <v>21270.6</v>
      </c>
      <c r="H27" s="103"/>
    </row>
    <row r="28" spans="1:8" ht="12.75">
      <c r="A28" s="12" t="s">
        <v>8</v>
      </c>
      <c r="B28" s="3"/>
      <c r="C28" s="3"/>
      <c r="D28" s="3"/>
      <c r="E28" s="3"/>
      <c r="F28" s="3"/>
      <c r="G28" s="71">
        <v>16952.17</v>
      </c>
      <c r="H28" s="103"/>
    </row>
    <row r="29" spans="1:8" ht="12.75">
      <c r="A29" s="11" t="s">
        <v>20</v>
      </c>
      <c r="B29" s="5"/>
      <c r="C29" s="5"/>
      <c r="D29" s="5"/>
      <c r="E29" s="5"/>
      <c r="F29" s="5"/>
      <c r="G29" s="30">
        <v>4923.52</v>
      </c>
      <c r="H29" s="103"/>
    </row>
    <row r="30" spans="1:8" ht="12.75">
      <c r="A30" s="11" t="s">
        <v>21</v>
      </c>
      <c r="B30" s="5"/>
      <c r="C30" s="5"/>
      <c r="D30" s="5"/>
      <c r="E30" s="5"/>
      <c r="F30" s="26"/>
      <c r="G30" s="29">
        <v>72385.79</v>
      </c>
      <c r="H30" s="103"/>
    </row>
    <row r="31" spans="1:8" ht="13.5" thickBot="1">
      <c r="A31" s="12" t="s">
        <v>39</v>
      </c>
      <c r="B31" s="3"/>
      <c r="C31" s="3"/>
      <c r="D31" s="3"/>
      <c r="E31" s="3"/>
      <c r="F31" s="3"/>
      <c r="G31" s="86">
        <v>300</v>
      </c>
      <c r="H31" s="103"/>
    </row>
    <row r="32" spans="1:8" ht="13.5" thickBot="1">
      <c r="A32" s="51" t="s">
        <v>25</v>
      </c>
      <c r="B32" s="52"/>
      <c r="C32" s="52"/>
      <c r="D32" s="52"/>
      <c r="E32" s="52"/>
      <c r="F32" s="53"/>
      <c r="G32" s="87">
        <f>G33+G39+G44+G49+G54+G55+G56</f>
        <v>354430.66000000003</v>
      </c>
      <c r="H32" s="104"/>
    </row>
    <row r="33" spans="1:8" ht="12.75">
      <c r="A33" s="46" t="s">
        <v>9</v>
      </c>
      <c r="B33" s="50"/>
      <c r="C33" s="50"/>
      <c r="D33" s="50"/>
      <c r="E33" s="50"/>
      <c r="F33" s="50"/>
      <c r="G33" s="75">
        <f>SUM(G34:G38)</f>
        <v>2114.67</v>
      </c>
      <c r="H33" s="105"/>
    </row>
    <row r="34" spans="1:8" ht="12.75">
      <c r="A34" s="12" t="s">
        <v>33</v>
      </c>
      <c r="B34" s="3"/>
      <c r="C34" s="3"/>
      <c r="D34" s="3"/>
      <c r="E34" s="3"/>
      <c r="F34" s="3"/>
      <c r="G34" s="71">
        <v>0</v>
      </c>
      <c r="H34" s="34"/>
    </row>
    <row r="35" spans="1:8" ht="12.75">
      <c r="A35" s="11" t="s">
        <v>32</v>
      </c>
      <c r="B35" s="5"/>
      <c r="C35" s="5"/>
      <c r="D35" s="5"/>
      <c r="E35" s="5"/>
      <c r="F35" s="5"/>
      <c r="G35" s="29">
        <f>G34*0.202</f>
        <v>0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9">
        <v>15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71">
        <v>0</v>
      </c>
      <c r="H37" s="34"/>
    </row>
    <row r="38" spans="1:8" ht="12.75">
      <c r="A38" s="11" t="s">
        <v>11</v>
      </c>
      <c r="B38" s="5"/>
      <c r="C38" s="5"/>
      <c r="D38" s="5"/>
      <c r="E38" s="5"/>
      <c r="F38" s="5"/>
      <c r="G38" s="29">
        <v>2099.67</v>
      </c>
      <c r="H38" s="34"/>
    </row>
    <row r="39" spans="1:8" ht="12.75">
      <c r="A39" s="47" t="s">
        <v>12</v>
      </c>
      <c r="B39" s="49"/>
      <c r="C39" s="49"/>
      <c r="D39" s="49"/>
      <c r="E39" s="49"/>
      <c r="F39" s="49"/>
      <c r="G39" s="78">
        <f>SUM(G40:G43)</f>
        <v>0</v>
      </c>
      <c r="H39" s="106"/>
    </row>
    <row r="40" spans="1:8" ht="12.75">
      <c r="A40" s="11" t="s">
        <v>13</v>
      </c>
      <c r="B40" s="5"/>
      <c r="C40" s="5"/>
      <c r="D40" s="5"/>
      <c r="E40" s="5"/>
      <c r="F40" s="5"/>
      <c r="G40" s="29">
        <v>0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9">
        <f>G40*0.202</f>
        <v>0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72">
        <v>0</v>
      </c>
      <c r="H42" s="34"/>
    </row>
    <row r="43" spans="1:8" ht="12.75">
      <c r="A43" s="12" t="s">
        <v>14</v>
      </c>
      <c r="B43" s="3"/>
      <c r="C43" s="3"/>
      <c r="D43" s="3"/>
      <c r="E43" s="3"/>
      <c r="F43" s="3"/>
      <c r="G43" s="71">
        <v>0</v>
      </c>
      <c r="H43" s="34"/>
    </row>
    <row r="44" spans="1:8" ht="12.75">
      <c r="A44" s="41" t="s">
        <v>35</v>
      </c>
      <c r="B44" s="48"/>
      <c r="C44" s="48"/>
      <c r="D44" s="48"/>
      <c r="E44" s="48"/>
      <c r="F44" s="48"/>
      <c r="G44" s="76">
        <f>SUM(G45:G48)</f>
        <v>106279.15</v>
      </c>
      <c r="H44" s="107"/>
    </row>
    <row r="45" spans="1:8" ht="12.75">
      <c r="A45" s="10" t="s">
        <v>15</v>
      </c>
      <c r="B45" s="2"/>
      <c r="C45" s="2"/>
      <c r="D45" s="2"/>
      <c r="E45" s="2"/>
      <c r="F45" s="2"/>
      <c r="G45" s="73">
        <v>88318.04</v>
      </c>
      <c r="H45" s="34"/>
    </row>
    <row r="46" spans="1:8" ht="12.75">
      <c r="A46" s="11" t="s">
        <v>36</v>
      </c>
      <c r="B46" s="5"/>
      <c r="C46" s="5"/>
      <c r="D46" s="5"/>
      <c r="E46" s="5"/>
      <c r="F46" s="5"/>
      <c r="G46" s="72">
        <f>ROUND(G45*0.2,2)</f>
        <v>17663.61</v>
      </c>
      <c r="H46" s="34"/>
    </row>
    <row r="47" spans="1:8" ht="12.75">
      <c r="A47" s="11" t="s">
        <v>16</v>
      </c>
      <c r="B47" s="5"/>
      <c r="C47" s="5"/>
      <c r="D47" s="5"/>
      <c r="E47" s="5"/>
      <c r="F47" s="5"/>
      <c r="G47" s="74">
        <v>297.5</v>
      </c>
      <c r="H47" s="34"/>
    </row>
    <row r="48" spans="1:8" ht="12.75">
      <c r="A48" s="13" t="s">
        <v>17</v>
      </c>
      <c r="B48" s="4"/>
      <c r="C48" s="4"/>
      <c r="D48" s="4"/>
      <c r="E48" s="4"/>
      <c r="F48" s="4"/>
      <c r="G48" s="74">
        <v>0</v>
      </c>
      <c r="H48" s="34"/>
    </row>
    <row r="49" spans="1:8" ht="12.75">
      <c r="A49" s="46" t="s">
        <v>40</v>
      </c>
      <c r="B49" s="50"/>
      <c r="C49" s="50"/>
      <c r="D49" s="50"/>
      <c r="E49" s="50"/>
      <c r="F49" s="50"/>
      <c r="G49" s="75">
        <f>SUM(G50+G51+G52+G53)</f>
        <v>225030.77000000002</v>
      </c>
      <c r="H49" s="105"/>
    </row>
    <row r="50" spans="1:8" ht="12.75">
      <c r="A50" s="10" t="s">
        <v>43</v>
      </c>
      <c r="B50" s="2"/>
      <c r="C50" s="2"/>
      <c r="D50" s="2"/>
      <c r="E50" s="2"/>
      <c r="F50" s="2"/>
      <c r="G50" s="74">
        <v>178784.14</v>
      </c>
      <c r="H50" s="34"/>
    </row>
    <row r="51" spans="1:8" ht="12.75">
      <c r="A51" s="11" t="s">
        <v>41</v>
      </c>
      <c r="B51" s="5"/>
      <c r="C51" s="5"/>
      <c r="D51" s="5"/>
      <c r="E51" s="5"/>
      <c r="F51" s="5"/>
      <c r="G51" s="74">
        <f>ROUND(G50*0.202,2)</f>
        <v>36114.4</v>
      </c>
      <c r="H51" s="34"/>
    </row>
    <row r="52" spans="1:8" ht="12.75">
      <c r="A52" s="11" t="s">
        <v>44</v>
      </c>
      <c r="B52" s="5"/>
      <c r="C52" s="5"/>
      <c r="D52" s="5"/>
      <c r="E52" s="5"/>
      <c r="F52" s="5"/>
      <c r="G52" s="74">
        <v>0</v>
      </c>
      <c r="H52" s="34"/>
    </row>
    <row r="53" spans="1:8" ht="12.75">
      <c r="A53" s="13" t="s">
        <v>42</v>
      </c>
      <c r="B53" s="4"/>
      <c r="C53" s="4"/>
      <c r="D53" s="4"/>
      <c r="E53" s="4"/>
      <c r="F53" s="4"/>
      <c r="G53" s="74">
        <v>10132.23</v>
      </c>
      <c r="H53" s="34"/>
    </row>
    <row r="54" spans="1:8" ht="12.75">
      <c r="A54" s="46" t="s">
        <v>46</v>
      </c>
      <c r="B54" s="50"/>
      <c r="C54" s="50"/>
      <c r="D54" s="50"/>
      <c r="E54" s="50"/>
      <c r="F54" s="50"/>
      <c r="G54" s="75">
        <v>0</v>
      </c>
      <c r="H54" s="34"/>
    </row>
    <row r="55" spans="1:8" ht="12.75">
      <c r="A55" s="46" t="s">
        <v>47</v>
      </c>
      <c r="B55" s="50"/>
      <c r="C55" s="50"/>
      <c r="D55" s="50"/>
      <c r="E55" s="50"/>
      <c r="F55" s="50"/>
      <c r="G55" s="76">
        <v>1662.07</v>
      </c>
      <c r="H55" s="34"/>
    </row>
    <row r="56" spans="1:8" ht="13.5" thickBot="1">
      <c r="A56" s="47" t="s">
        <v>48</v>
      </c>
      <c r="B56" s="49"/>
      <c r="C56" s="49"/>
      <c r="D56" s="49"/>
      <c r="E56" s="49"/>
      <c r="F56" s="49"/>
      <c r="G56" s="77">
        <v>19344</v>
      </c>
      <c r="H56" s="34"/>
    </row>
    <row r="57" spans="1:8" ht="12.75">
      <c r="A57" s="15" t="s">
        <v>26</v>
      </c>
      <c r="B57" s="16"/>
      <c r="C57" s="16"/>
      <c r="D57" s="16"/>
      <c r="E57" s="16"/>
      <c r="F57" s="16"/>
      <c r="G57" s="88">
        <v>56846.47</v>
      </c>
      <c r="H57" s="34"/>
    </row>
    <row r="58" spans="1:8" ht="13.5" thickBot="1">
      <c r="A58" s="54" t="s">
        <v>56</v>
      </c>
      <c r="B58" s="55"/>
      <c r="C58" s="55"/>
      <c r="D58" s="55"/>
      <c r="E58" s="55"/>
      <c r="F58" s="55"/>
      <c r="G58" s="89">
        <v>0</v>
      </c>
      <c r="H58" s="34"/>
    </row>
    <row r="59" spans="1:8" ht="13.5" thickBot="1">
      <c r="A59" s="21" t="s">
        <v>57</v>
      </c>
      <c r="B59" s="7"/>
      <c r="C59" s="7"/>
      <c r="D59" s="7"/>
      <c r="E59" s="7"/>
      <c r="F59" s="7"/>
      <c r="G59" s="90">
        <v>101470</v>
      </c>
      <c r="H59" s="34"/>
    </row>
    <row r="60" spans="1:8" ht="13.5" thickBot="1">
      <c r="A60" s="21" t="s">
        <v>58</v>
      </c>
      <c r="B60" s="7"/>
      <c r="C60" s="7"/>
      <c r="D60" s="7"/>
      <c r="E60" s="7"/>
      <c r="F60" s="7"/>
      <c r="G60" s="90">
        <f>ROUND(G3*4.01*K1,2)</f>
        <v>414539.36</v>
      </c>
      <c r="H60" s="34"/>
    </row>
    <row r="61" spans="1:8" ht="12.75">
      <c r="A61" s="18" t="s">
        <v>59</v>
      </c>
      <c r="B61" s="9"/>
      <c r="C61" s="9"/>
      <c r="D61" s="9"/>
      <c r="E61" s="9"/>
      <c r="F61" s="9"/>
      <c r="G61" s="88">
        <f>ROUND((G9+G13+H9)*20%,2)</f>
        <v>525318.91</v>
      </c>
      <c r="H61" s="34"/>
    </row>
    <row r="62" spans="1:8" ht="13.5" thickBot="1">
      <c r="A62" s="19" t="s">
        <v>49</v>
      </c>
      <c r="B62" s="20"/>
      <c r="C62" s="20"/>
      <c r="D62" s="20"/>
      <c r="E62" s="20"/>
      <c r="F62" s="20"/>
      <c r="G62" s="91"/>
      <c r="H62" s="34"/>
    </row>
    <row r="63" spans="1:8" ht="13.5" thickBot="1">
      <c r="A63" s="56" t="s">
        <v>64</v>
      </c>
      <c r="B63" s="7"/>
      <c r="C63" s="7"/>
      <c r="D63" s="7"/>
      <c r="E63" s="7"/>
      <c r="F63" s="7"/>
      <c r="G63" s="92">
        <f>(G9+G13+H9)*1%</f>
        <v>26265.945600000003</v>
      </c>
      <c r="H63" s="34"/>
    </row>
    <row r="64" spans="1:8" ht="13.5" thickBot="1">
      <c r="A64" s="56" t="s">
        <v>65</v>
      </c>
      <c r="B64" s="7"/>
      <c r="C64" s="7"/>
      <c r="D64" s="7"/>
      <c r="E64" s="7"/>
      <c r="F64" s="7"/>
      <c r="G64" s="92">
        <v>15310.72</v>
      </c>
      <c r="H64" s="34"/>
    </row>
    <row r="65" spans="1:8" ht="12.75">
      <c r="A65" s="57" t="s">
        <v>60</v>
      </c>
      <c r="B65" s="16"/>
      <c r="C65" s="16"/>
      <c r="D65" s="16"/>
      <c r="E65" s="16"/>
      <c r="F65" s="16"/>
      <c r="G65" s="63">
        <f>SUM(G66:G73)</f>
        <v>495948.99</v>
      </c>
      <c r="H65" s="34"/>
    </row>
    <row r="66" spans="1:8" ht="12.75">
      <c r="A66" s="38" t="s">
        <v>75</v>
      </c>
      <c r="B66" s="39"/>
      <c r="C66" s="39"/>
      <c r="D66" s="39"/>
      <c r="E66" s="39"/>
      <c r="F66" s="4"/>
      <c r="G66" s="64">
        <v>5356.2</v>
      </c>
      <c r="H66" s="34"/>
    </row>
    <row r="67" spans="1:8" ht="12.75">
      <c r="A67" s="68" t="s">
        <v>79</v>
      </c>
      <c r="B67" s="69"/>
      <c r="C67" s="69"/>
      <c r="D67" s="69"/>
      <c r="E67" s="69"/>
      <c r="F67" s="69"/>
      <c r="G67" s="64">
        <v>105385.45</v>
      </c>
      <c r="H67" s="34"/>
    </row>
    <row r="68" spans="1:8" ht="12.75">
      <c r="A68" s="68" t="s">
        <v>81</v>
      </c>
      <c r="B68" s="69"/>
      <c r="C68" s="69"/>
      <c r="D68" s="69"/>
      <c r="E68" s="69"/>
      <c r="F68" s="69"/>
      <c r="G68" s="94">
        <v>9774.22</v>
      </c>
      <c r="H68" s="34"/>
    </row>
    <row r="69" spans="1:8" ht="12.75">
      <c r="A69" s="68" t="s">
        <v>80</v>
      </c>
      <c r="B69" s="69"/>
      <c r="C69" s="69"/>
      <c r="D69" s="69"/>
      <c r="E69" s="69"/>
      <c r="F69" s="69"/>
      <c r="G69" s="94">
        <v>122236.35</v>
      </c>
      <c r="H69" s="34"/>
    </row>
    <row r="70" spans="1:8" ht="12.75">
      <c r="A70" s="68" t="s">
        <v>78</v>
      </c>
      <c r="B70" s="69"/>
      <c r="C70" s="69"/>
      <c r="D70" s="69"/>
      <c r="E70" s="69"/>
      <c r="F70" s="69"/>
      <c r="G70" s="94">
        <v>83000</v>
      </c>
      <c r="H70" s="34"/>
    </row>
    <row r="71" spans="1:8" ht="12.75">
      <c r="A71" s="68" t="s">
        <v>77</v>
      </c>
      <c r="B71" s="69"/>
      <c r="C71" s="69"/>
      <c r="D71" s="69"/>
      <c r="E71" s="69"/>
      <c r="F71" s="95"/>
      <c r="G71" s="94">
        <v>69600</v>
      </c>
      <c r="H71" s="34"/>
    </row>
    <row r="72" spans="1:8" ht="12.75">
      <c r="A72" s="68" t="s">
        <v>85</v>
      </c>
      <c r="B72" s="69"/>
      <c r="C72" s="69"/>
      <c r="D72" s="69"/>
      <c r="E72" s="69"/>
      <c r="F72" s="95"/>
      <c r="G72" s="94">
        <v>40436.53</v>
      </c>
      <c r="H72" s="34"/>
    </row>
    <row r="73" spans="1:8" ht="13.5" thickBot="1">
      <c r="A73" s="83" t="s">
        <v>76</v>
      </c>
      <c r="B73" s="84"/>
      <c r="C73" s="84"/>
      <c r="D73" s="20"/>
      <c r="E73" s="20"/>
      <c r="F73" s="20"/>
      <c r="G73" s="65">
        <v>60160.24</v>
      </c>
      <c r="H73" s="34"/>
    </row>
    <row r="74" spans="1:8" ht="12.75">
      <c r="A74" s="59" t="s">
        <v>61</v>
      </c>
      <c r="B74" s="60"/>
      <c r="C74" s="60"/>
      <c r="D74" s="60"/>
      <c r="E74" s="60"/>
      <c r="F74" s="61"/>
      <c r="G74" s="63">
        <v>42972</v>
      </c>
      <c r="H74" s="34"/>
    </row>
    <row r="75" spans="1:8" ht="13.5" thickBot="1">
      <c r="A75" s="23" t="s">
        <v>63</v>
      </c>
      <c r="B75" s="58"/>
      <c r="C75" s="58"/>
      <c r="D75" s="58"/>
      <c r="E75" s="58"/>
      <c r="F75" s="58"/>
      <c r="G75" s="66">
        <f>ROUND(G74*0.2,2)</f>
        <v>8594.4</v>
      </c>
      <c r="H75" s="34"/>
    </row>
    <row r="76" spans="1:8" ht="13.5" thickBot="1">
      <c r="A76" s="23" t="s">
        <v>74</v>
      </c>
      <c r="B76" s="58"/>
      <c r="C76" s="58"/>
      <c r="D76" s="58"/>
      <c r="E76" s="58"/>
      <c r="F76" s="58"/>
      <c r="G76" s="66">
        <v>178410.51</v>
      </c>
      <c r="H76" s="34"/>
    </row>
    <row r="77" spans="1:8" ht="13.5" thickBot="1">
      <c r="A77" s="35" t="s">
        <v>18</v>
      </c>
      <c r="B77" s="36"/>
      <c r="C77" s="36"/>
      <c r="D77" s="36"/>
      <c r="E77" s="36"/>
      <c r="F77" s="36"/>
      <c r="G77" s="81">
        <f>SUM(G17+G24+G32+G57+G58+G59+G60+G61+G63+G64+G65+G74+G75+G76)</f>
        <v>2551591.6856000004</v>
      </c>
      <c r="H77" s="34"/>
    </row>
    <row r="78" spans="1:8" ht="13.5" thickBot="1">
      <c r="A78" s="37" t="s">
        <v>84</v>
      </c>
      <c r="B78" s="36"/>
      <c r="C78" s="36"/>
      <c r="D78" s="36"/>
      <c r="E78" s="36"/>
      <c r="F78" s="36"/>
      <c r="G78" s="93">
        <f>SUM(G6+G15-G77)</f>
        <v>102281.11439999985</v>
      </c>
      <c r="H78" s="108"/>
    </row>
    <row r="79" spans="1:7" ht="12.75">
      <c r="A79" t="s">
        <v>19</v>
      </c>
      <c r="G79" t="s">
        <v>69</v>
      </c>
    </row>
    <row r="80" spans="1:7" ht="12.75">
      <c r="A80" t="s">
        <v>66</v>
      </c>
      <c r="G80" t="s">
        <v>82</v>
      </c>
    </row>
  </sheetData>
  <sheetProtection selectLockedCells="1" selectUnlockedCells="1"/>
  <protectedRanges>
    <protectedRange password="C6FB" sqref="G17" name="Диапазон2"/>
    <protectedRange password="C6FB" sqref="G20" name="Диапазон3"/>
    <protectedRange password="C6FB" sqref="G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2018-03-22T08:37:25Z</cp:lastPrinted>
  <dcterms:created xsi:type="dcterms:W3CDTF">1996-10-08T23:32:33Z</dcterms:created>
  <dcterms:modified xsi:type="dcterms:W3CDTF">2019-04-24T04:14:10Z</dcterms:modified>
  <cp:category/>
  <cp:version/>
  <cp:contentType/>
  <cp:contentStatus/>
</cp:coreProperties>
</file>