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<sst xmlns="http://schemas.openxmlformats.org/spreadsheetml/2006/main" count="86" uniqueCount="85">
  <si>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</si>
  <si>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</si>
  <si>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</si>
  <si>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</si>
  <si>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</si>
  <si>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</si>
  <si>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</si>
  <si>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</si>
  <si>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</si>
  <si>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</si>
  <si>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</si>
  <si>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</si>
  <si>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</si>
  <si>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</si>
  <si>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</si>
  <si>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</si>
  <si>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</si>
  <si>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</si>
  <si>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</si>
  <si>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</si>
  <si>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</si>
  <si>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</si>
  <si>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</si>
  <si>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</si>
  <si>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</si>
  <si>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</si>
  <si>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</si>
  <si>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</si>
  <si>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</si>
  <si>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</si>
  <si>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</si>
  <si>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</si>
  <si>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</si>
  <si>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</si>
  <si>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</si>
  <si>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</si>
  <si>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</si>
  <si>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</si>
  <si>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</si>
  <si>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</si>
  <si>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</si>
  <si>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</si>
  <si>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</si>
  <si>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</si>
  <si>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</si>
  <si>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</si>
  <si>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</si>
  <si>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</si>
  <si>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</si>
  <si>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</si>
  <si>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</si>
  <si>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</si>
  <si>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</si>
  <si>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</si>
  <si>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</si>
  <si>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</si>
  <si>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</si>
  <si>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</si>
  <si>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</si>
  <si>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</si>
  <si>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</si>
  <si>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</si>
  <si>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</si>
  <si>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</si>
  <si>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</si>
  <si>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Стальского 2</t>
  </si>
  <si>
    <t>3.2.3. Материалы (моющие средства, дезосредства)</t>
  </si>
  <si>
    <t>13. ОДН</t>
  </si>
  <si>
    <t>ОДН</t>
  </si>
  <si>
    <t>С.Г. Захаров</t>
  </si>
  <si>
    <t>Г.М. Юрченко</t>
  </si>
  <si>
    <t xml:space="preserve">         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</si>
  <si>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</si>
  <si>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</si>
  <si>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</si>
  <si>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</si>
  <si>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>Поверка ПУ</t>
  </si>
  <si>
    <t>14. ВДГО</t>
  </si>
  <si>
    <t>Покос травы (мат-лы 362,23)</t>
  </si>
  <si>
    <t xml:space="preserve">Изготовление и монтаж металлического зонта над вентшахтой </t>
  </si>
  <si>
    <t>Изготовление стендов</t>
  </si>
  <si>
    <t>Замена элемента питания к вычислителю ТВ-7</t>
  </si>
  <si>
    <t>Диагностика ВДГО (предоплата)</t>
  </si>
  <si>
    <t>Акт выполненных работ за январь -декабрь 2019 года</t>
  </si>
  <si>
    <t>Остаток (перерасход) переходящий на 01.01.2020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</si>
</sst>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2" fontId="2" fillId="0" borderId="37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46">
      <selection activeCell="I14" sqref="I14"/>
    </sheetView>
  </sheetViews>
  <sheetFormatPr defaultColWidth="9.140625" defaultRowHeight="12.75"/>
  <cols>
    <col min="1" max="1" width="10.140625" style="0" bestFit="1" customWidth="1"/>
    <col min="6" max="6" width="42.8515625" style="0" customWidth="1"/>
    <col min="7" max="7" width="15.00390625" style="0" customWidth="1"/>
    <col min="8" max="8" width="15.7109375" style="0" customWidth="1"/>
    <col min="9" max="9" width="12.7109375" style="0" customWidth="1"/>
    <col min="10" max="10" width="13.28125" style="0" customWidth="1"/>
    <col min="11" max="11" width="13.57421875" style="0" customWidth="1"/>
    <col min="12" max="12" width="9.57421875" style="0" customWidth="1"/>
    <col min="13" max="13" width="13.7109375" style="0" customWidth="1"/>
  </cols>
  <sheetData>
    <row r="1" spans="1:12" ht="12" customHeight="1">
      <c r="A1" s="1"/>
      <c r="B1" s="1"/>
      <c r="C1" s="8" t="s">
        <v>83</v>
      </c>
      <c r="D1" s="8"/>
      <c r="E1" s="8"/>
      <c r="F1" s="8"/>
      <c r="G1" s="31"/>
      <c r="H1" s="31"/>
      <c r="L1">
        <v>12</v>
      </c>
    </row>
    <row r="2" spans="1:16" ht="12" customHeight="1" thickBot="1">
      <c r="A2" s="1"/>
      <c r="B2" s="8"/>
      <c r="C2" s="24" t="s">
        <v>71</v>
      </c>
      <c r="D2" s="24"/>
      <c r="E2" s="24"/>
      <c r="F2" s="24"/>
      <c r="G2" s="24" t="s">
        <v>65</v>
      </c>
      <c r="H2" s="24"/>
      <c r="P2" s="31"/>
    </row>
    <row r="3" spans="1:8" ht="12" customHeight="1" thickBot="1">
      <c r="A3" s="26"/>
      <c r="B3" s="14" t="s">
        <v>1</v>
      </c>
      <c r="C3" s="14"/>
      <c r="D3" s="14"/>
      <c r="E3" s="7"/>
      <c r="F3" s="23"/>
      <c r="G3" s="79">
        <v>11084.9</v>
      </c>
      <c r="H3" s="101"/>
    </row>
    <row r="4" spans="1:8" ht="12" customHeight="1" thickBot="1">
      <c r="A4" s="26"/>
      <c r="B4" s="14" t="s">
        <v>2</v>
      </c>
      <c r="C4" s="14"/>
      <c r="D4" s="14"/>
      <c r="E4" s="7"/>
      <c r="F4" s="69"/>
      <c r="G4" s="79">
        <v>19.59</v>
      </c>
      <c r="H4" s="102"/>
    </row>
    <row r="5" spans="1:8" ht="12" customHeight="1" thickBot="1">
      <c r="A5" s="6"/>
      <c r="B5" s="7" t="s">
        <v>0</v>
      </c>
      <c r="C5" s="14" t="s">
        <v>22</v>
      </c>
      <c r="D5" s="7"/>
      <c r="E5" s="7"/>
      <c r="F5" s="7"/>
      <c r="G5" s="80"/>
      <c r="H5" s="102" t="s">
        <v>68</v>
      </c>
    </row>
    <row r="6" spans="1:8" ht="12" customHeight="1">
      <c r="A6" s="65" t="s">
        <v>74</v>
      </c>
      <c r="B6" s="4"/>
      <c r="C6" s="4"/>
      <c r="D6" s="4"/>
      <c r="E6" s="4"/>
      <c r="F6" s="4"/>
      <c r="G6" s="74">
        <v>-511014.51</v>
      </c>
      <c r="H6" s="103"/>
    </row>
    <row r="7" spans="1:8" ht="12" customHeight="1">
      <c r="A7" s="5" t="s">
        <v>75</v>
      </c>
      <c r="B7" s="5"/>
      <c r="C7" s="5"/>
      <c r="D7" s="5"/>
      <c r="E7" s="5"/>
      <c r="F7" s="5"/>
      <c r="G7" s="72">
        <v>284571.4</v>
      </c>
      <c r="H7" s="32">
        <v>58025.67</v>
      </c>
    </row>
    <row r="8" spans="1:8" ht="12" customHeight="1">
      <c r="A8" s="13" t="s">
        <v>49</v>
      </c>
      <c r="B8" s="4"/>
      <c r="C8" s="4"/>
      <c r="D8" s="4"/>
      <c r="E8" s="4"/>
      <c r="F8" s="4"/>
      <c r="G8" s="28">
        <v>2598871.11</v>
      </c>
      <c r="H8" s="33">
        <v>400404.04</v>
      </c>
    </row>
    <row r="9" spans="1:8" ht="12" customHeight="1">
      <c r="A9" s="11" t="s">
        <v>28</v>
      </c>
      <c r="B9" s="5"/>
      <c r="C9" s="5"/>
      <c r="D9" s="5"/>
      <c r="E9" s="5"/>
      <c r="F9" s="5"/>
      <c r="G9" s="72">
        <v>2548888.18</v>
      </c>
      <c r="H9" s="32">
        <v>398399.63</v>
      </c>
    </row>
    <row r="10" spans="1:8" ht="12" customHeight="1">
      <c r="A10" s="11" t="s">
        <v>50</v>
      </c>
      <c r="B10" s="5"/>
      <c r="C10" s="5"/>
      <c r="D10" s="5"/>
      <c r="E10" s="5"/>
      <c r="F10" s="5"/>
      <c r="G10" s="72">
        <f>SUM(G7+G8-G9)</f>
        <v>334554.3299999996</v>
      </c>
      <c r="H10" s="32">
        <f>SUM(H7+H8-H9)</f>
        <v>60030.07999999996</v>
      </c>
    </row>
    <row r="11" spans="1:8" ht="12" customHeight="1">
      <c r="A11" s="11" t="s">
        <v>73</v>
      </c>
      <c r="B11" s="5"/>
      <c r="C11" s="5"/>
      <c r="D11" s="5"/>
      <c r="E11" s="5"/>
      <c r="F11" s="5"/>
      <c r="G11" s="72">
        <v>16309.81</v>
      </c>
      <c r="H11" s="32"/>
    </row>
    <row r="12" spans="1:8" ht="12" customHeight="1">
      <c r="A12" s="11" t="s">
        <v>51</v>
      </c>
      <c r="B12" s="5"/>
      <c r="C12" s="5"/>
      <c r="D12" s="5"/>
      <c r="E12" s="5"/>
      <c r="F12" s="5"/>
      <c r="G12" s="72">
        <v>6000</v>
      </c>
      <c r="H12" s="32"/>
    </row>
    <row r="13" spans="1:8" ht="12" customHeight="1">
      <c r="A13" s="11" t="s">
        <v>52</v>
      </c>
      <c r="B13" s="5"/>
      <c r="C13" s="5"/>
      <c r="D13" s="5"/>
      <c r="E13" s="5"/>
      <c r="F13" s="5"/>
      <c r="G13" s="72">
        <v>8700.83</v>
      </c>
      <c r="H13" s="32"/>
    </row>
    <row r="14" spans="1:8" ht="12" customHeight="1" thickBot="1">
      <c r="A14" s="12" t="s">
        <v>53</v>
      </c>
      <c r="B14" s="3"/>
      <c r="C14" s="3"/>
      <c r="D14" s="3"/>
      <c r="E14" s="3"/>
      <c r="F14" s="3"/>
      <c r="G14" s="73">
        <f>(G11+G12-G13)-2475</f>
        <v>11133.979999999998</v>
      </c>
      <c r="H14" s="32"/>
    </row>
    <row r="15" spans="1:8" ht="12" customHeight="1" thickBot="1">
      <c r="A15" s="38" t="s">
        <v>3</v>
      </c>
      <c r="B15" s="7"/>
      <c r="C15" s="7"/>
      <c r="D15" s="7"/>
      <c r="E15" s="7"/>
      <c r="F15" s="7"/>
      <c r="G15" s="81">
        <f>G9+G13+H9</f>
        <v>2955988.64</v>
      </c>
      <c r="H15" s="104"/>
    </row>
    <row r="16" spans="1:8" ht="12" customHeight="1" thickBot="1">
      <c r="A16" s="6"/>
      <c r="B16" s="7" t="s">
        <v>0</v>
      </c>
      <c r="C16" s="14" t="s">
        <v>23</v>
      </c>
      <c r="D16" s="7"/>
      <c r="E16" s="7"/>
      <c r="F16" s="23"/>
      <c r="G16" s="82" t="s">
        <v>60</v>
      </c>
      <c r="H16" s="102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147811.66</v>
      </c>
      <c r="H17" s="105"/>
    </row>
    <row r="18" spans="1:8" ht="12" customHeight="1" thickBot="1">
      <c r="A18" s="44" t="s">
        <v>31</v>
      </c>
      <c r="B18" s="20"/>
      <c r="C18" s="20"/>
      <c r="D18" s="20"/>
      <c r="E18" s="20"/>
      <c r="F18" s="20"/>
      <c r="G18" s="47"/>
      <c r="H18" s="106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72819</v>
      </c>
      <c r="H19" s="71"/>
    </row>
    <row r="20" spans="1:8" ht="12" customHeight="1">
      <c r="A20" s="11" t="s">
        <v>29</v>
      </c>
      <c r="B20" s="5"/>
      <c r="C20" s="5"/>
      <c r="D20" s="5"/>
      <c r="E20" s="5"/>
      <c r="F20" s="5"/>
      <c r="G20" s="28">
        <f>ROUND(G19*0.302,2)</f>
        <v>21991.34</v>
      </c>
      <c r="H20" s="71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40839.11</v>
      </c>
      <c r="H21" s="71"/>
    </row>
    <row r="22" spans="1:8" ht="12" customHeight="1">
      <c r="A22" s="13" t="s">
        <v>37</v>
      </c>
      <c r="B22" s="4"/>
      <c r="C22" s="5"/>
      <c r="D22" s="5"/>
      <c r="E22" s="5"/>
      <c r="F22" s="5"/>
      <c r="G22" s="27">
        <v>2162.21</v>
      </c>
      <c r="H22" s="71"/>
    </row>
    <row r="23" spans="1:8" ht="12" customHeight="1" thickBot="1">
      <c r="A23" s="11" t="s">
        <v>72</v>
      </c>
      <c r="B23" s="5"/>
      <c r="C23" s="17"/>
      <c r="D23" s="5"/>
      <c r="E23" s="5"/>
      <c r="F23" s="5"/>
      <c r="G23" s="29">
        <v>10000</v>
      </c>
      <c r="H23" s="37"/>
    </row>
    <row r="24" spans="1:8" ht="12" customHeight="1">
      <c r="A24" s="18" t="s">
        <v>7</v>
      </c>
      <c r="B24" s="9"/>
      <c r="C24" s="9"/>
      <c r="D24" s="9"/>
      <c r="E24" s="9"/>
      <c r="F24" s="43"/>
      <c r="G24" s="30">
        <f>SUM(G26:G31)</f>
        <v>369522.04</v>
      </c>
      <c r="H24" s="46"/>
    </row>
    <row r="25" spans="1:8" ht="12" customHeight="1" thickBot="1">
      <c r="A25" s="19" t="s">
        <v>24</v>
      </c>
      <c r="B25" s="20"/>
      <c r="C25" s="20"/>
      <c r="D25" s="20"/>
      <c r="E25" s="20"/>
      <c r="F25" s="45"/>
      <c r="G25" s="90"/>
      <c r="H25" s="48"/>
    </row>
    <row r="26" spans="1:8" ht="12" customHeight="1">
      <c r="A26" s="12" t="s">
        <v>27</v>
      </c>
      <c r="B26" s="3"/>
      <c r="C26" s="3"/>
      <c r="D26" s="3"/>
      <c r="E26" s="3"/>
      <c r="F26" s="3"/>
      <c r="G26" s="70">
        <v>124719.29</v>
      </c>
      <c r="H26" s="37"/>
    </row>
    <row r="27" spans="1:8" ht="12" customHeight="1">
      <c r="A27" s="11" t="s">
        <v>30</v>
      </c>
      <c r="B27" s="5"/>
      <c r="C27" s="5"/>
      <c r="D27" s="5"/>
      <c r="E27" s="5"/>
      <c r="F27" s="5"/>
      <c r="G27" s="28">
        <f>ROUND(G26*0.302,2)+587.04</f>
        <v>38252.270000000004</v>
      </c>
      <c r="H27" s="71"/>
    </row>
    <row r="28" spans="1:8" ht="12" customHeight="1">
      <c r="A28" s="12" t="s">
        <v>8</v>
      </c>
      <c r="B28" s="3"/>
      <c r="C28" s="3"/>
      <c r="D28" s="3"/>
      <c r="E28" s="3"/>
      <c r="F28" s="3"/>
      <c r="G28" s="70">
        <v>22148.34</v>
      </c>
      <c r="H28" s="37"/>
    </row>
    <row r="29" spans="1:8" ht="12" customHeight="1">
      <c r="A29" s="11" t="s">
        <v>20</v>
      </c>
      <c r="B29" s="5"/>
      <c r="C29" s="5"/>
      <c r="D29" s="5"/>
      <c r="E29" s="5"/>
      <c r="F29" s="5"/>
      <c r="G29" s="29">
        <v>6171.43</v>
      </c>
      <c r="H29" s="37"/>
    </row>
    <row r="30" spans="1:8" ht="12" customHeight="1">
      <c r="A30" s="11" t="s">
        <v>21</v>
      </c>
      <c r="B30" s="5"/>
      <c r="C30" s="5"/>
      <c r="D30" s="5"/>
      <c r="E30" s="5"/>
      <c r="F30" s="25"/>
      <c r="G30" s="28">
        <v>130230.71</v>
      </c>
      <c r="H30" s="71"/>
    </row>
    <row r="31" spans="1:8" ht="12" customHeight="1" thickBot="1">
      <c r="A31" s="12" t="s">
        <v>38</v>
      </c>
      <c r="B31" s="3"/>
      <c r="C31" s="3"/>
      <c r="D31" s="3"/>
      <c r="E31" s="3"/>
      <c r="F31" s="3"/>
      <c r="G31" s="91">
        <v>48000</v>
      </c>
      <c r="H31" s="37"/>
    </row>
    <row r="32" spans="1:8" ht="12" customHeight="1" thickBot="1">
      <c r="A32" s="57" t="s">
        <v>25</v>
      </c>
      <c r="B32" s="58"/>
      <c r="C32" s="58"/>
      <c r="D32" s="58"/>
      <c r="E32" s="58"/>
      <c r="F32" s="59"/>
      <c r="G32" s="92">
        <f>G33+G39+G44+G49+G54+G55+G56</f>
        <v>520423.06999999995</v>
      </c>
      <c r="H32" s="41"/>
    </row>
    <row r="33" spans="1:8" ht="12" customHeight="1">
      <c r="A33" s="49" t="s">
        <v>9</v>
      </c>
      <c r="B33" s="56"/>
      <c r="C33" s="56"/>
      <c r="D33" s="56"/>
      <c r="E33" s="56"/>
      <c r="F33" s="56"/>
      <c r="G33" s="75">
        <f>SUM(G34:G38)</f>
        <v>4549.33</v>
      </c>
      <c r="H33" s="50"/>
    </row>
    <row r="34" spans="1:8" ht="12" customHeight="1">
      <c r="A34" s="12" t="s">
        <v>33</v>
      </c>
      <c r="B34" s="3"/>
      <c r="C34" s="3"/>
      <c r="D34" s="3"/>
      <c r="E34" s="3"/>
      <c r="F34" s="3"/>
      <c r="G34" s="70">
        <v>0</v>
      </c>
      <c r="H34" s="37"/>
    </row>
    <row r="35" spans="1:8" ht="12" customHeight="1">
      <c r="A35" s="11" t="s">
        <v>32</v>
      </c>
      <c r="B35" s="5"/>
      <c r="C35" s="5"/>
      <c r="D35" s="5"/>
      <c r="E35" s="5"/>
      <c r="F35" s="5"/>
      <c r="G35" s="28">
        <f>G34*0.302</f>
        <v>0</v>
      </c>
      <c r="H35" s="33"/>
    </row>
    <row r="36" spans="1:8" ht="12" customHeight="1">
      <c r="A36" s="11" t="s">
        <v>44</v>
      </c>
      <c r="B36" s="5"/>
      <c r="C36" s="5"/>
      <c r="D36" s="5"/>
      <c r="E36" s="5"/>
      <c r="F36" s="5"/>
      <c r="G36" s="28">
        <v>3548</v>
      </c>
      <c r="H36" s="33"/>
    </row>
    <row r="37" spans="1:8" ht="12" customHeight="1">
      <c r="A37" s="12" t="s">
        <v>10</v>
      </c>
      <c r="B37" s="3"/>
      <c r="C37" s="3"/>
      <c r="D37" s="3"/>
      <c r="E37" s="3"/>
      <c r="F37" s="3"/>
      <c r="G37" s="70">
        <v>0</v>
      </c>
      <c r="H37" s="37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1001.33</v>
      </c>
      <c r="H38" s="33"/>
    </row>
    <row r="39" spans="1:8" ht="12" customHeight="1">
      <c r="A39" s="51" t="s">
        <v>12</v>
      </c>
      <c r="B39" s="55"/>
      <c r="C39" s="55"/>
      <c r="D39" s="55"/>
      <c r="E39" s="55"/>
      <c r="F39" s="55"/>
      <c r="G39" s="78">
        <f>SUM(G40:G43)</f>
        <v>0</v>
      </c>
      <c r="H39" s="52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" customHeight="1">
      <c r="A41" s="12" t="s">
        <v>34</v>
      </c>
      <c r="B41" s="3"/>
      <c r="C41" s="3"/>
      <c r="D41" s="3"/>
      <c r="E41" s="3"/>
      <c r="F41" s="3"/>
      <c r="G41" s="28">
        <f>G40*0.302</f>
        <v>0</v>
      </c>
      <c r="H41" s="33"/>
    </row>
    <row r="42" spans="1:8" ht="12" customHeight="1">
      <c r="A42" s="11" t="s">
        <v>66</v>
      </c>
      <c r="B42" s="5"/>
      <c r="C42" s="5"/>
      <c r="D42" s="5"/>
      <c r="E42" s="5"/>
      <c r="F42" s="5"/>
      <c r="G42" s="72">
        <v>0</v>
      </c>
      <c r="H42" s="32"/>
    </row>
    <row r="43" spans="1:8" ht="12" customHeight="1">
      <c r="A43" s="12" t="s">
        <v>14</v>
      </c>
      <c r="B43" s="3"/>
      <c r="C43" s="3"/>
      <c r="D43" s="3"/>
      <c r="E43" s="3"/>
      <c r="F43" s="3"/>
      <c r="G43" s="70">
        <v>0</v>
      </c>
      <c r="H43" s="37"/>
    </row>
    <row r="44" spans="1:8" ht="12" customHeight="1">
      <c r="A44" s="42" t="s">
        <v>35</v>
      </c>
      <c r="B44" s="53"/>
      <c r="C44" s="53"/>
      <c r="D44" s="53"/>
      <c r="E44" s="53"/>
      <c r="F44" s="53"/>
      <c r="G44" s="76">
        <f>SUM(G45:G48)</f>
        <v>186243.97999999995</v>
      </c>
      <c r="H44" s="54"/>
    </row>
    <row r="45" spans="1:8" ht="12" customHeight="1">
      <c r="A45" s="10" t="s">
        <v>15</v>
      </c>
      <c r="B45" s="2"/>
      <c r="C45" s="2"/>
      <c r="D45" s="2"/>
      <c r="E45" s="2"/>
      <c r="F45" s="2"/>
      <c r="G45" s="73">
        <v>141176.05</v>
      </c>
      <c r="H45" s="34"/>
    </row>
    <row r="46" spans="1:8" ht="12" customHeight="1">
      <c r="A46" s="11" t="s">
        <v>36</v>
      </c>
      <c r="B46" s="5"/>
      <c r="C46" s="5"/>
      <c r="D46" s="5"/>
      <c r="E46" s="5"/>
      <c r="F46" s="5"/>
      <c r="G46" s="72">
        <f>ROUND(G45*0.302,2)</f>
        <v>42635.17</v>
      </c>
      <c r="H46" s="32"/>
    </row>
    <row r="47" spans="1:8" ht="12" customHeight="1">
      <c r="A47" s="11" t="s">
        <v>16</v>
      </c>
      <c r="B47" s="5"/>
      <c r="C47" s="5"/>
      <c r="D47" s="5"/>
      <c r="E47" s="5"/>
      <c r="F47" s="5"/>
      <c r="G47" s="74">
        <v>1699.96</v>
      </c>
      <c r="H47" s="36"/>
    </row>
    <row r="48" spans="1:8" ht="12" customHeight="1">
      <c r="A48" s="13" t="s">
        <v>17</v>
      </c>
      <c r="B48" s="4"/>
      <c r="C48" s="4"/>
      <c r="D48" s="4"/>
      <c r="E48" s="4"/>
      <c r="F48" s="4"/>
      <c r="G48" s="74">
        <v>732.8</v>
      </c>
      <c r="H48" s="36"/>
    </row>
    <row r="49" spans="1:8" ht="12" customHeight="1">
      <c r="A49" s="49" t="s">
        <v>39</v>
      </c>
      <c r="B49" s="56"/>
      <c r="C49" s="56"/>
      <c r="D49" s="56"/>
      <c r="E49" s="56"/>
      <c r="F49" s="56"/>
      <c r="G49" s="75">
        <f>SUM(G50+G51+G52+G53)</f>
        <v>313060.33</v>
      </c>
      <c r="H49" s="50"/>
    </row>
    <row r="50" spans="1:8" ht="12" customHeight="1">
      <c r="A50" s="10" t="s">
        <v>42</v>
      </c>
      <c r="B50" s="2"/>
      <c r="C50" s="2"/>
      <c r="D50" s="2"/>
      <c r="E50" s="2"/>
      <c r="F50" s="2"/>
      <c r="G50" s="74">
        <v>234499.66</v>
      </c>
      <c r="H50" s="36"/>
    </row>
    <row r="51" spans="1:8" ht="12" customHeight="1">
      <c r="A51" s="11" t="s">
        <v>40</v>
      </c>
      <c r="B51" s="5"/>
      <c r="C51" s="5"/>
      <c r="D51" s="5"/>
      <c r="E51" s="5"/>
      <c r="F51" s="5"/>
      <c r="G51" s="74">
        <f>ROUND(G50*0.302,2)</f>
        <v>70818.9</v>
      </c>
      <c r="H51" s="36"/>
    </row>
    <row r="52" spans="1:8" ht="12" customHeight="1">
      <c r="A52" s="11" t="s">
        <v>43</v>
      </c>
      <c r="B52" s="5"/>
      <c r="C52" s="5"/>
      <c r="D52" s="5"/>
      <c r="E52" s="5"/>
      <c r="F52" s="5"/>
      <c r="G52" s="74">
        <v>1367.84</v>
      </c>
      <c r="H52" s="36"/>
    </row>
    <row r="53" spans="1:8" ht="12" customHeight="1">
      <c r="A53" s="13" t="s">
        <v>41</v>
      </c>
      <c r="B53" s="4"/>
      <c r="C53" s="4"/>
      <c r="D53" s="4"/>
      <c r="E53" s="4"/>
      <c r="F53" s="4"/>
      <c r="G53" s="74">
        <v>6373.93</v>
      </c>
      <c r="H53" s="36"/>
    </row>
    <row r="54" spans="1:8" ht="12" customHeight="1">
      <c r="A54" s="49" t="s">
        <v>45</v>
      </c>
      <c r="B54" s="56"/>
      <c r="C54" s="56"/>
      <c r="D54" s="56"/>
      <c r="E54" s="56"/>
      <c r="F54" s="56"/>
      <c r="G54" s="75">
        <v>610.95</v>
      </c>
      <c r="H54" s="50"/>
    </row>
    <row r="55" spans="1:8" ht="12" customHeight="1">
      <c r="A55" s="49" t="s">
        <v>46</v>
      </c>
      <c r="B55" s="56"/>
      <c r="C55" s="56"/>
      <c r="D55" s="56"/>
      <c r="E55" s="56"/>
      <c r="F55" s="56"/>
      <c r="G55" s="76">
        <v>298.6</v>
      </c>
      <c r="H55" s="54"/>
    </row>
    <row r="56" spans="1:8" ht="12" customHeight="1" thickBot="1">
      <c r="A56" s="51" t="s">
        <v>47</v>
      </c>
      <c r="B56" s="55"/>
      <c r="C56" s="55"/>
      <c r="D56" s="55"/>
      <c r="E56" s="55"/>
      <c r="F56" s="55"/>
      <c r="G56" s="77">
        <v>15659.88</v>
      </c>
      <c r="H56" s="66"/>
    </row>
    <row r="57" spans="1:8" ht="12" customHeight="1">
      <c r="A57" s="15" t="s">
        <v>26</v>
      </c>
      <c r="B57" s="16"/>
      <c r="C57" s="16"/>
      <c r="D57" s="16"/>
      <c r="E57" s="16"/>
      <c r="F57" s="16"/>
      <c r="G57" s="93">
        <v>49528.86</v>
      </c>
      <c r="H57" s="67"/>
    </row>
    <row r="58" spans="1:8" ht="12" customHeight="1" thickBot="1">
      <c r="A58" s="60" t="s">
        <v>54</v>
      </c>
      <c r="B58" s="61"/>
      <c r="C58" s="61"/>
      <c r="D58" s="61"/>
      <c r="E58" s="61"/>
      <c r="F58" s="61"/>
      <c r="G58" s="94">
        <v>3313</v>
      </c>
      <c r="H58" s="52"/>
    </row>
    <row r="59" spans="1:8" ht="12" customHeight="1" thickBot="1">
      <c r="A59" s="21" t="s">
        <v>55</v>
      </c>
      <c r="B59" s="7"/>
      <c r="C59" s="7"/>
      <c r="D59" s="7"/>
      <c r="E59" s="7"/>
      <c r="F59" s="7"/>
      <c r="G59" s="95">
        <f>ROUND(G3*1.43*3,2)</f>
        <v>47554.22</v>
      </c>
      <c r="H59" s="107"/>
    </row>
    <row r="60" spans="1:8" ht="12" customHeight="1" thickBot="1">
      <c r="A60" s="21" t="s">
        <v>56</v>
      </c>
      <c r="B60" s="7"/>
      <c r="C60" s="7"/>
      <c r="D60" s="7"/>
      <c r="E60" s="7"/>
      <c r="F60" s="7"/>
      <c r="G60" s="95">
        <f>ROUND(G3*3.95*L1,2)</f>
        <v>525424.26</v>
      </c>
      <c r="H60" s="107"/>
    </row>
    <row r="61" spans="1:8" ht="12" customHeight="1">
      <c r="A61" s="18" t="s">
        <v>57</v>
      </c>
      <c r="B61" s="9"/>
      <c r="C61" s="9"/>
      <c r="D61" s="9"/>
      <c r="E61" s="9"/>
      <c r="F61" s="9"/>
      <c r="G61" s="93">
        <f>ROUND(((G9+G13+H9)*20%),2)</f>
        <v>591197.73</v>
      </c>
      <c r="H61" s="67"/>
    </row>
    <row r="62" spans="1:8" ht="12" customHeight="1" thickBot="1">
      <c r="A62" s="19" t="s">
        <v>48</v>
      </c>
      <c r="B62" s="20"/>
      <c r="C62" s="20"/>
      <c r="D62" s="20"/>
      <c r="E62" s="20"/>
      <c r="F62" s="20"/>
      <c r="G62" s="96"/>
      <c r="H62" s="108"/>
    </row>
    <row r="63" spans="1:8" ht="12" customHeight="1" thickBot="1">
      <c r="A63" s="62" t="s">
        <v>62</v>
      </c>
      <c r="B63" s="7"/>
      <c r="C63" s="7"/>
      <c r="D63" s="7"/>
      <c r="E63" s="7"/>
      <c r="F63" s="7"/>
      <c r="G63" s="97">
        <f>(G9+G13+H9)*1%</f>
        <v>29559.886400000003</v>
      </c>
      <c r="H63" s="109"/>
    </row>
    <row r="64" spans="1:8" ht="12" customHeight="1" thickBot="1">
      <c r="A64" s="62" t="s">
        <v>63</v>
      </c>
      <c r="B64" s="7"/>
      <c r="C64" s="7"/>
      <c r="D64" s="7"/>
      <c r="E64" s="7"/>
      <c r="F64" s="7"/>
      <c r="G64" s="97">
        <v>23001.31</v>
      </c>
      <c r="H64" s="109"/>
    </row>
    <row r="65" spans="1:8" s="1" customFormat="1" ht="12" customHeight="1" thickBot="1">
      <c r="A65" s="62" t="s">
        <v>58</v>
      </c>
      <c r="B65" s="7"/>
      <c r="C65" s="7"/>
      <c r="D65" s="7"/>
      <c r="E65" s="7"/>
      <c r="F65" s="7"/>
      <c r="G65" s="97">
        <f>SUM(G66:G72)</f>
        <v>94226.36</v>
      </c>
      <c r="H65" s="110"/>
    </row>
    <row r="66" spans="1:8" s="1" customFormat="1" ht="12" customHeight="1">
      <c r="A66" s="84" t="s">
        <v>79</v>
      </c>
      <c r="B66" s="4"/>
      <c r="C66" s="4"/>
      <c r="D66" s="4"/>
      <c r="E66" s="4"/>
      <c r="F66" s="4"/>
      <c r="G66" s="88">
        <v>43000</v>
      </c>
      <c r="H66" s="32"/>
    </row>
    <row r="67" spans="1:8" s="1" customFormat="1" ht="12" customHeight="1">
      <c r="A67" s="84" t="s">
        <v>76</v>
      </c>
      <c r="B67" s="4"/>
      <c r="C67" s="4"/>
      <c r="D67" s="4"/>
      <c r="E67" s="4"/>
      <c r="F67" s="4"/>
      <c r="G67" s="89">
        <v>17107</v>
      </c>
      <c r="H67" s="32"/>
    </row>
    <row r="68" spans="1:8" s="1" customFormat="1" ht="12" customHeight="1">
      <c r="A68" s="84" t="s">
        <v>80</v>
      </c>
      <c r="B68" s="4"/>
      <c r="C68" s="4"/>
      <c r="D68" s="4"/>
      <c r="E68" s="4"/>
      <c r="F68" s="4"/>
      <c r="G68" s="89">
        <v>5250</v>
      </c>
      <c r="H68" s="32"/>
    </row>
    <row r="69" spans="1:8" s="1" customFormat="1" ht="12" customHeight="1">
      <c r="A69" s="84" t="s">
        <v>78</v>
      </c>
      <c r="B69" s="4"/>
      <c r="C69" s="4"/>
      <c r="D69" s="4"/>
      <c r="E69" s="4"/>
      <c r="F69" s="4"/>
      <c r="G69" s="89">
        <v>2745.36</v>
      </c>
      <c r="H69" s="32"/>
    </row>
    <row r="70" spans="1:8" s="1" customFormat="1" ht="12" customHeight="1">
      <c r="A70" s="84" t="s">
        <v>81</v>
      </c>
      <c r="B70" s="4"/>
      <c r="C70" s="4"/>
      <c r="D70" s="4"/>
      <c r="E70" s="4"/>
      <c r="F70" s="4"/>
      <c r="G70" s="88">
        <v>1500</v>
      </c>
      <c r="H70" s="36"/>
    </row>
    <row r="71" spans="1:8" s="1" customFormat="1" ht="12" customHeight="1">
      <c r="A71" s="84" t="s">
        <v>82</v>
      </c>
      <c r="B71" s="4"/>
      <c r="C71" s="4"/>
      <c r="D71" s="4"/>
      <c r="E71" s="4"/>
      <c r="F71" s="4"/>
      <c r="G71" s="88">
        <v>24624</v>
      </c>
      <c r="H71" s="36"/>
    </row>
    <row r="72" spans="1:8" s="1" customFormat="1" ht="12" customHeight="1" thickBot="1">
      <c r="A72" s="84"/>
      <c r="B72" s="4"/>
      <c r="C72" s="4"/>
      <c r="D72" s="4"/>
      <c r="E72" s="4"/>
      <c r="F72" s="4"/>
      <c r="G72" s="88"/>
      <c r="H72" s="36"/>
    </row>
    <row r="73" spans="1:8" s="1" customFormat="1" ht="12" customHeight="1">
      <c r="A73" s="64" t="s">
        <v>59</v>
      </c>
      <c r="B73" s="85"/>
      <c r="C73" s="85"/>
      <c r="D73" s="85"/>
      <c r="E73" s="85"/>
      <c r="F73" s="86"/>
      <c r="G73" s="98">
        <v>138000</v>
      </c>
      <c r="H73" s="111"/>
    </row>
    <row r="74" spans="1:8" s="1" customFormat="1" ht="12" customHeight="1" thickBot="1">
      <c r="A74" s="22" t="s">
        <v>61</v>
      </c>
      <c r="B74" s="20"/>
      <c r="C74" s="20"/>
      <c r="D74" s="20"/>
      <c r="E74" s="20"/>
      <c r="F74" s="20"/>
      <c r="G74" s="99">
        <f>ROUND(G73*0.271,2)+4899</f>
        <v>42297</v>
      </c>
      <c r="H74" s="87"/>
    </row>
    <row r="75" spans="1:8" ht="12" customHeight="1" thickBot="1">
      <c r="A75" s="22" t="s">
        <v>67</v>
      </c>
      <c r="B75" s="63"/>
      <c r="C75" s="63"/>
      <c r="D75" s="63"/>
      <c r="E75" s="63"/>
      <c r="F75" s="63"/>
      <c r="G75" s="99">
        <v>314471.27</v>
      </c>
      <c r="H75" s="68"/>
    </row>
    <row r="76" spans="1:8" ht="12" customHeight="1" thickBot="1">
      <c r="A76" s="22" t="s">
        <v>77</v>
      </c>
      <c r="B76" s="63"/>
      <c r="C76" s="63"/>
      <c r="D76" s="63"/>
      <c r="E76" s="63"/>
      <c r="F76" s="63"/>
      <c r="G76" s="99">
        <v>125072.64</v>
      </c>
      <c r="H76" s="68"/>
    </row>
    <row r="77" spans="1:8" ht="12" customHeight="1" thickBot="1">
      <c r="A77" s="38" t="s">
        <v>18</v>
      </c>
      <c r="B77" s="39"/>
      <c r="C77" s="39"/>
      <c r="D77" s="39"/>
      <c r="E77" s="39"/>
      <c r="F77" s="39"/>
      <c r="G77" s="81">
        <f>SUM(G17+G24+G32+G57+G58+G59+G60+G61+G63+G64+G65+G73+G74+G75+G76)</f>
        <v>3021403.3064</v>
      </c>
      <c r="H77" s="35"/>
    </row>
    <row r="78" spans="1:8" ht="12" customHeight="1" thickBot="1">
      <c r="A78" s="83" t="s">
        <v>84</v>
      </c>
      <c r="B78" s="39"/>
      <c r="C78" s="39"/>
      <c r="D78" s="39"/>
      <c r="E78" s="39"/>
      <c r="F78" s="39"/>
      <c r="G78" s="100">
        <f>SUM(G6+G15-G77)</f>
        <v>-576429.1764000002</v>
      </c>
      <c r="H78" s="40"/>
    </row>
    <row r="79" spans="1:7" ht="12" customHeight="1">
      <c r="A79" t="s">
        <v>19</v>
      </c>
      <c r="G79" t="s">
        <v>69</v>
      </c>
    </row>
    <row r="80" spans="1:7" ht="12" customHeight="1">
      <c r="A80" t="s">
        <v>64</v>
      </c>
      <c r="G80" t="s">
        <v>70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.2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2020-03-12T09:33:40Z</cp:lastPrinted>
  <dcterms:created xsi:type="dcterms:W3CDTF">1996-10-08T23:32:33Z</dcterms:created>
  <dcterms:modified xsi:type="dcterms:W3CDTF">2020-03-30T13:17:17Z</dcterms:modified>
  <cp:category/>
  <cp:version/>
  <cp:contentType/>
  <cp:contentStatus/>
</cp:coreProperties>
</file>