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<sst xmlns="http://schemas.openxmlformats.org/spreadsheetml/2006/main" count="83" uniqueCount="82">
  <si>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</si>
  <si>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</si>
  <si>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</si>
  <si>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</si>
  <si>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</si>
  <si>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</si>
  <si>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</si>
  <si>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</si>
  <si>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</si>
  <si>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</si>
  <si>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</si>
  <si>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</si>
  <si>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</si>
  <si>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</si>
  <si>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</si>
  <si>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</si>
  <si>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</si>
  <si>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</si>
  <si>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</si>
  <si>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</si>
  <si>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</si>
  <si>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</si>
  <si>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</si>
  <si>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</si>
  <si>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</si>
  <si>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</si>
  <si>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</si>
  <si>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</si>
  <si>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</si>
  <si>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</si>
  <si>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</si>
  <si>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</si>
  <si>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</si>
  <si>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</si>
  <si>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</si>
  <si>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</si>
  <si>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</si>
  <si>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</si>
  <si>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</si>
  <si>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</si>
  <si>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</si>
  <si>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</si>
  <si>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</si>
  <si>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</si>
  <si>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</si>
  <si>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</si>
  <si>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</si>
  <si>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</si>
  <si>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</si>
  <si>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</si>
  <si>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</si>
  <si>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</si>
  <si>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</si>
  <si>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</si>
  <si>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</si>
  <si>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</si>
  <si>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</si>
  <si>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</si>
  <si>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</si>
  <si>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</si>
  <si>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</si>
  <si>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</si>
  <si>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</si>
  <si>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</si>
  <si>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</si>
  <si>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</si>
  <si>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</si>
  <si>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</si>
  <si>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Стальского 10</t>
  </si>
  <si>
    <t>С.М.Лаврухин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</si>
  <si>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</si>
  <si>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</si>
  <si>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</si>
  <si>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Оперативное отключение и подключение э/энергии</t>
  </si>
  <si>
    <t>Ремонт системы ГВС с установкой насоса</t>
  </si>
  <si>
    <t>Проектирование узла учета ТЭ</t>
  </si>
  <si>
    <t>С.Г.Захаров</t>
  </si>
  <si>
    <t>Изготовление и монтаж шиберов для мусоропроводов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</si>
  <si>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</si>
  <si>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</si>
  <si>
    <t xml:space="preserve">Герметизация межпанельных стыков </t>
  </si>
  <si>
    <t xml:space="preserve">Ремонт поэтажных щитов и магистралей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</si>
</sst>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D40">
      <selection activeCell="L24" sqref="L24"/>
    </sheetView>
  </sheetViews>
  <sheetFormatPr defaultColWidth="9.140625" defaultRowHeight="12.75"/>
  <cols>
    <col min="1" max="1" width="10.140625" style="0" bestFit="1" customWidth="1"/>
    <col min="6" max="6" width="42.8515625" style="0" customWidth="1"/>
    <col min="7" max="7" width="14.8515625" style="0" customWidth="1"/>
    <col min="8" max="8" width="13.1406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" customHeight="1">
      <c r="A1" s="1"/>
      <c r="B1" s="1"/>
      <c r="C1" s="8" t="s">
        <v>78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2" customHeight="1" thickBot="1">
      <c r="A3" s="26"/>
      <c r="B3" s="14" t="s">
        <v>1</v>
      </c>
      <c r="C3" s="14"/>
      <c r="D3" s="14"/>
      <c r="E3" s="7"/>
      <c r="F3" s="23"/>
      <c r="G3" s="90">
        <v>13006.1</v>
      </c>
      <c r="H3" s="103"/>
      <c r="I3" s="31"/>
      <c r="J3" s="31"/>
      <c r="K3" s="32"/>
    </row>
    <row r="4" spans="1:10" ht="12" customHeight="1" thickBot="1">
      <c r="A4" s="26"/>
      <c r="B4" s="14" t="s">
        <v>2</v>
      </c>
      <c r="C4" s="14"/>
      <c r="D4" s="14"/>
      <c r="E4" s="7"/>
      <c r="F4" s="80"/>
      <c r="G4" s="90">
        <v>18.1</v>
      </c>
      <c r="H4" s="104"/>
      <c r="I4" s="3"/>
      <c r="J4" s="45"/>
    </row>
    <row r="5" spans="1:10" ht="12" customHeight="1" thickBot="1">
      <c r="A5" s="6"/>
      <c r="B5" s="7" t="s">
        <v>0</v>
      </c>
      <c r="C5" s="14" t="s">
        <v>23</v>
      </c>
      <c r="D5" s="7"/>
      <c r="E5" s="7"/>
      <c r="F5" s="7"/>
      <c r="G5" s="91"/>
      <c r="H5" s="105"/>
      <c r="I5" s="3"/>
      <c r="J5" s="3"/>
    </row>
    <row r="6" spans="1:8" ht="12" customHeight="1">
      <c r="A6" s="73" t="s">
        <v>70</v>
      </c>
      <c r="B6" s="4"/>
      <c r="C6" s="4"/>
      <c r="D6" s="4"/>
      <c r="E6" s="4"/>
      <c r="F6" s="4"/>
      <c r="G6" s="87">
        <v>278197.32</v>
      </c>
      <c r="H6" s="106"/>
    </row>
    <row r="7" spans="1:8" ht="12" customHeight="1">
      <c r="A7" s="5" t="s">
        <v>71</v>
      </c>
      <c r="B7" s="5"/>
      <c r="C7" s="5"/>
      <c r="D7" s="5"/>
      <c r="E7" s="5"/>
      <c r="F7" s="5"/>
      <c r="G7" s="85">
        <v>194420.97</v>
      </c>
      <c r="H7" s="33"/>
    </row>
    <row r="8" spans="1:8" ht="12" customHeight="1">
      <c r="A8" s="13" t="s">
        <v>52</v>
      </c>
      <c r="B8" s="4"/>
      <c r="C8" s="4"/>
      <c r="D8" s="4"/>
      <c r="E8" s="4"/>
      <c r="F8" s="4"/>
      <c r="G8" s="28">
        <v>2801353.43</v>
      </c>
      <c r="H8" s="34"/>
    </row>
    <row r="9" spans="1:8" ht="12" customHeight="1">
      <c r="A9" s="11" t="s">
        <v>29</v>
      </c>
      <c r="B9" s="5"/>
      <c r="C9" s="5"/>
      <c r="D9" s="5"/>
      <c r="E9" s="5"/>
      <c r="F9" s="5"/>
      <c r="G9" s="85">
        <v>2794032.54</v>
      </c>
      <c r="H9" s="33"/>
    </row>
    <row r="10" spans="1:8" ht="12" customHeight="1">
      <c r="A10" s="11" t="s">
        <v>53</v>
      </c>
      <c r="B10" s="5"/>
      <c r="C10" s="5"/>
      <c r="D10" s="5"/>
      <c r="E10" s="5"/>
      <c r="F10" s="5"/>
      <c r="G10" s="85">
        <f>SUM(G7+G8-G9)</f>
        <v>201741.86000000034</v>
      </c>
      <c r="H10" s="33"/>
    </row>
    <row r="11" spans="1:8" ht="12" customHeight="1">
      <c r="A11" s="11" t="s">
        <v>72</v>
      </c>
      <c r="B11" s="5"/>
      <c r="C11" s="5"/>
      <c r="D11" s="5"/>
      <c r="E11" s="5"/>
      <c r="F11" s="5"/>
      <c r="G11" s="85">
        <v>1000</v>
      </c>
      <c r="H11" s="33"/>
    </row>
    <row r="12" spans="1:8" ht="12" customHeight="1">
      <c r="A12" s="11" t="s">
        <v>54</v>
      </c>
      <c r="B12" s="5"/>
      <c r="C12" s="5"/>
      <c r="D12" s="5"/>
      <c r="E12" s="5"/>
      <c r="F12" s="5"/>
      <c r="G12" s="85">
        <v>41766</v>
      </c>
      <c r="H12" s="33"/>
    </row>
    <row r="13" spans="1:8" ht="12" customHeight="1">
      <c r="A13" s="11" t="s">
        <v>55</v>
      </c>
      <c r="B13" s="5"/>
      <c r="C13" s="5"/>
      <c r="D13" s="5"/>
      <c r="E13" s="5"/>
      <c r="F13" s="5"/>
      <c r="G13" s="85">
        <v>31886</v>
      </c>
      <c r="H13" s="33"/>
    </row>
    <row r="14" spans="1:8" ht="12" customHeight="1" thickBot="1">
      <c r="A14" s="12" t="s">
        <v>56</v>
      </c>
      <c r="B14" s="3"/>
      <c r="C14" s="3"/>
      <c r="D14" s="3"/>
      <c r="E14" s="3"/>
      <c r="F14" s="3"/>
      <c r="G14" s="86">
        <f>SUM(G11+G12-G13)</f>
        <v>10880</v>
      </c>
      <c r="H14" s="33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92">
        <f>G9+G13+H9</f>
        <v>2825918.54</v>
      </c>
      <c r="H15" s="107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93" t="s">
        <v>63</v>
      </c>
      <c r="H16" s="104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128332.43000000001</v>
      </c>
      <c r="H17" s="108"/>
    </row>
    <row r="18" spans="1:8" ht="12" customHeight="1" thickBot="1">
      <c r="A18" s="49" t="s">
        <v>32</v>
      </c>
      <c r="B18" s="20"/>
      <c r="C18" s="20"/>
      <c r="D18" s="20"/>
      <c r="E18" s="20"/>
      <c r="F18" s="20"/>
      <c r="G18" s="52"/>
      <c r="H18" s="109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93994.6</v>
      </c>
      <c r="H19" s="84"/>
    </row>
    <row r="20" spans="1:8" ht="12" customHeight="1">
      <c r="A20" s="11" t="s">
        <v>30</v>
      </c>
      <c r="B20" s="5"/>
      <c r="C20" s="5"/>
      <c r="D20" s="5"/>
      <c r="E20" s="5"/>
      <c r="F20" s="5"/>
      <c r="G20" s="28">
        <f>ROUND(G19*0.202,2)</f>
        <v>18986.91</v>
      </c>
      <c r="H20" s="84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13718.41</v>
      </c>
      <c r="H21" s="84"/>
    </row>
    <row r="22" spans="1:8" ht="12" customHeight="1">
      <c r="A22" s="13" t="s">
        <v>38</v>
      </c>
      <c r="B22" s="4"/>
      <c r="C22" s="5"/>
      <c r="D22" s="5"/>
      <c r="E22" s="5"/>
      <c r="F22" s="5"/>
      <c r="G22" s="27">
        <v>1632.51</v>
      </c>
      <c r="H22" s="84"/>
    </row>
    <row r="23" spans="1:8" ht="12" customHeight="1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" customHeight="1">
      <c r="A24" s="18" t="s">
        <v>7</v>
      </c>
      <c r="B24" s="9"/>
      <c r="C24" s="9"/>
      <c r="D24" s="9"/>
      <c r="E24" s="9"/>
      <c r="F24" s="48"/>
      <c r="G24" s="30">
        <f>SUM(G26:G31)</f>
        <v>380877.64</v>
      </c>
      <c r="H24" s="51"/>
    </row>
    <row r="25" spans="1:8" ht="12" customHeight="1" thickBot="1">
      <c r="A25" s="19" t="s">
        <v>25</v>
      </c>
      <c r="B25" s="20"/>
      <c r="C25" s="20"/>
      <c r="D25" s="20"/>
      <c r="E25" s="20"/>
      <c r="F25" s="50"/>
      <c r="G25" s="94"/>
      <c r="H25" s="53"/>
    </row>
    <row r="26" spans="1:8" ht="12" customHeight="1">
      <c r="A26" s="12" t="s">
        <v>28</v>
      </c>
      <c r="B26" s="3"/>
      <c r="C26" s="3"/>
      <c r="D26" s="3"/>
      <c r="E26" s="3"/>
      <c r="F26" s="3"/>
      <c r="G26" s="83">
        <v>185725.46</v>
      </c>
      <c r="H26" s="38"/>
    </row>
    <row r="27" spans="1:8" ht="12" customHeight="1">
      <c r="A27" s="11" t="s">
        <v>31</v>
      </c>
      <c r="B27" s="5"/>
      <c r="C27" s="5"/>
      <c r="D27" s="5"/>
      <c r="E27" s="5"/>
      <c r="F27" s="5"/>
      <c r="G27" s="28">
        <f>ROUND(G26*0.202,2)</f>
        <v>37516.54</v>
      </c>
      <c r="H27" s="84"/>
    </row>
    <row r="28" spans="1:8" ht="12" customHeight="1">
      <c r="A28" s="12" t="s">
        <v>8</v>
      </c>
      <c r="B28" s="3"/>
      <c r="C28" s="3"/>
      <c r="D28" s="3"/>
      <c r="E28" s="3"/>
      <c r="F28" s="3"/>
      <c r="G28" s="83">
        <v>10094.95</v>
      </c>
      <c r="H28" s="38"/>
    </row>
    <row r="29" spans="1:8" ht="12" customHeight="1">
      <c r="A29" s="11" t="s">
        <v>21</v>
      </c>
      <c r="B29" s="5"/>
      <c r="C29" s="5"/>
      <c r="D29" s="5"/>
      <c r="E29" s="5"/>
      <c r="F29" s="5"/>
      <c r="G29" s="29">
        <v>3771.65</v>
      </c>
      <c r="H29" s="38"/>
    </row>
    <row r="30" spans="1:8" ht="12" customHeight="1">
      <c r="A30" s="11" t="s">
        <v>22</v>
      </c>
      <c r="B30" s="5"/>
      <c r="C30" s="5"/>
      <c r="D30" s="5"/>
      <c r="E30" s="5"/>
      <c r="F30" s="25"/>
      <c r="G30" s="28">
        <v>104569.04</v>
      </c>
      <c r="H30" s="84"/>
    </row>
    <row r="31" spans="1:8" ht="12" customHeight="1" thickBot="1">
      <c r="A31" s="12" t="s">
        <v>40</v>
      </c>
      <c r="B31" s="3"/>
      <c r="C31" s="3"/>
      <c r="D31" s="3"/>
      <c r="E31" s="3"/>
      <c r="F31" s="3"/>
      <c r="G31" s="95">
        <v>39200</v>
      </c>
      <c r="H31" s="38"/>
    </row>
    <row r="32" spans="1:8" ht="12" customHeight="1" thickBot="1">
      <c r="A32" s="62" t="s">
        <v>26</v>
      </c>
      <c r="B32" s="63"/>
      <c r="C32" s="63"/>
      <c r="D32" s="63"/>
      <c r="E32" s="63"/>
      <c r="F32" s="64"/>
      <c r="G32" s="96">
        <f>G33+G39+G44+G49+G54+G55+G56</f>
        <v>522337.18999999994</v>
      </c>
      <c r="H32" s="46"/>
    </row>
    <row r="33" spans="1:8" ht="12" customHeight="1">
      <c r="A33" s="54" t="s">
        <v>9</v>
      </c>
      <c r="B33" s="61"/>
      <c r="C33" s="61"/>
      <c r="D33" s="61"/>
      <c r="E33" s="61"/>
      <c r="F33" s="61"/>
      <c r="G33" s="81">
        <f>SUM(G34:G38)</f>
        <v>3292.91</v>
      </c>
      <c r="H33" s="55"/>
    </row>
    <row r="34" spans="1:8" ht="12" customHeight="1">
      <c r="A34" s="12" t="s">
        <v>34</v>
      </c>
      <c r="B34" s="3"/>
      <c r="C34" s="3"/>
      <c r="D34" s="3"/>
      <c r="E34" s="3"/>
      <c r="F34" s="3"/>
      <c r="G34" s="83">
        <v>0</v>
      </c>
      <c r="H34" s="38"/>
    </row>
    <row r="35" spans="1:8" ht="12" customHeight="1">
      <c r="A35" s="11" t="s">
        <v>33</v>
      </c>
      <c r="B35" s="5"/>
      <c r="C35" s="5"/>
      <c r="D35" s="5"/>
      <c r="E35" s="5"/>
      <c r="F35" s="5"/>
      <c r="G35" s="28">
        <f>G34*0.202</f>
        <v>0</v>
      </c>
      <c r="H35" s="34"/>
    </row>
    <row r="36" spans="1:8" ht="12" customHeight="1">
      <c r="A36" s="11" t="s">
        <v>46</v>
      </c>
      <c r="B36" s="5"/>
      <c r="C36" s="5"/>
      <c r="D36" s="5"/>
      <c r="E36" s="5"/>
      <c r="F36" s="5"/>
      <c r="G36" s="28">
        <v>1117.99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83">
        <v>0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2174.92</v>
      </c>
      <c r="H38" s="34"/>
    </row>
    <row r="39" spans="1:8" ht="12" customHeight="1">
      <c r="A39" s="56" t="s">
        <v>12</v>
      </c>
      <c r="B39" s="60"/>
      <c r="C39" s="60"/>
      <c r="D39" s="60"/>
      <c r="E39" s="60"/>
      <c r="F39" s="60"/>
      <c r="G39" s="89">
        <f>SUM(G40:G43)</f>
        <v>0</v>
      </c>
      <c r="H39" s="57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" customHeight="1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" customHeight="1">
      <c r="A42" s="11" t="s">
        <v>14</v>
      </c>
      <c r="B42" s="5"/>
      <c r="C42" s="5"/>
      <c r="D42" s="5"/>
      <c r="E42" s="5"/>
      <c r="F42" s="5"/>
      <c r="G42" s="85">
        <v>0</v>
      </c>
      <c r="H42" s="33"/>
    </row>
    <row r="43" spans="1:8" ht="12" customHeight="1">
      <c r="A43" s="12" t="s">
        <v>15</v>
      </c>
      <c r="B43" s="3"/>
      <c r="C43" s="3"/>
      <c r="D43" s="3"/>
      <c r="E43" s="3"/>
      <c r="F43" s="3"/>
      <c r="G43" s="83">
        <v>0</v>
      </c>
      <c r="H43" s="38"/>
    </row>
    <row r="44" spans="1:8" ht="12" customHeight="1">
      <c r="A44" s="47" t="s">
        <v>36</v>
      </c>
      <c r="B44" s="58"/>
      <c r="C44" s="58"/>
      <c r="D44" s="58"/>
      <c r="E44" s="58"/>
      <c r="F44" s="58"/>
      <c r="G44" s="82">
        <f>SUM(G45:G48)</f>
        <v>222887.52000000002</v>
      </c>
      <c r="H44" s="59"/>
    </row>
    <row r="45" spans="1:8" ht="12" customHeight="1">
      <c r="A45" s="10" t="s">
        <v>16</v>
      </c>
      <c r="B45" s="2"/>
      <c r="C45" s="2"/>
      <c r="D45" s="2"/>
      <c r="E45" s="2"/>
      <c r="F45" s="2"/>
      <c r="G45" s="86">
        <v>185739.6</v>
      </c>
      <c r="H45" s="35"/>
    </row>
    <row r="46" spans="1:8" ht="12" customHeight="1">
      <c r="A46" s="11" t="s">
        <v>37</v>
      </c>
      <c r="B46" s="5"/>
      <c r="C46" s="5"/>
      <c r="D46" s="5"/>
      <c r="E46" s="5"/>
      <c r="F46" s="5"/>
      <c r="G46" s="85">
        <f>ROUND(G45*0.2,2)</f>
        <v>37147.92</v>
      </c>
      <c r="H46" s="33"/>
    </row>
    <row r="47" spans="1:8" ht="12" customHeight="1">
      <c r="A47" s="11" t="s">
        <v>17</v>
      </c>
      <c r="B47" s="5"/>
      <c r="C47" s="5"/>
      <c r="D47" s="5"/>
      <c r="E47" s="5"/>
      <c r="F47" s="5"/>
      <c r="G47" s="87">
        <v>0</v>
      </c>
      <c r="H47" s="37"/>
    </row>
    <row r="48" spans="1:8" ht="12" customHeight="1">
      <c r="A48" s="13" t="s">
        <v>18</v>
      </c>
      <c r="B48" s="4"/>
      <c r="C48" s="4"/>
      <c r="D48" s="4"/>
      <c r="E48" s="4"/>
      <c r="F48" s="4"/>
      <c r="G48" s="87">
        <v>0</v>
      </c>
      <c r="H48" s="37"/>
    </row>
    <row r="49" spans="1:8" ht="12" customHeight="1">
      <c r="A49" s="54" t="s">
        <v>41</v>
      </c>
      <c r="B49" s="61"/>
      <c r="C49" s="61"/>
      <c r="D49" s="61"/>
      <c r="E49" s="61"/>
      <c r="F49" s="61"/>
      <c r="G49" s="81">
        <f>SUM(G50+G51+G52+G53)</f>
        <v>289625.39999999997</v>
      </c>
      <c r="H49" s="55"/>
    </row>
    <row r="50" spans="1:8" ht="12" customHeight="1">
      <c r="A50" s="10" t="s">
        <v>44</v>
      </c>
      <c r="B50" s="2"/>
      <c r="C50" s="2"/>
      <c r="D50" s="2"/>
      <c r="E50" s="2"/>
      <c r="F50" s="2"/>
      <c r="G50" s="87">
        <v>237513.97</v>
      </c>
      <c r="H50" s="37"/>
    </row>
    <row r="51" spans="1:8" ht="12" customHeight="1">
      <c r="A51" s="11" t="s">
        <v>42</v>
      </c>
      <c r="B51" s="5"/>
      <c r="C51" s="5"/>
      <c r="D51" s="5"/>
      <c r="E51" s="5"/>
      <c r="F51" s="5"/>
      <c r="G51" s="87">
        <f>ROUND(G50*0.202,2)</f>
        <v>47977.82</v>
      </c>
      <c r="H51" s="37"/>
    </row>
    <row r="52" spans="1:8" ht="12" customHeight="1">
      <c r="A52" s="11" t="s">
        <v>45</v>
      </c>
      <c r="B52" s="5"/>
      <c r="C52" s="5"/>
      <c r="D52" s="5"/>
      <c r="E52" s="5"/>
      <c r="F52" s="5"/>
      <c r="G52" s="87">
        <v>1125.24</v>
      </c>
      <c r="H52" s="37"/>
    </row>
    <row r="53" spans="1:8" ht="12" customHeight="1">
      <c r="A53" s="13" t="s">
        <v>43</v>
      </c>
      <c r="B53" s="4"/>
      <c r="C53" s="4"/>
      <c r="D53" s="4"/>
      <c r="E53" s="4"/>
      <c r="F53" s="4"/>
      <c r="G53" s="87">
        <v>3008.37</v>
      </c>
      <c r="H53" s="37"/>
    </row>
    <row r="54" spans="1:8" ht="12" customHeight="1">
      <c r="A54" s="54" t="s">
        <v>47</v>
      </c>
      <c r="B54" s="61"/>
      <c r="C54" s="61"/>
      <c r="D54" s="61"/>
      <c r="E54" s="61"/>
      <c r="F54" s="61"/>
      <c r="G54" s="81">
        <v>0</v>
      </c>
      <c r="H54" s="55"/>
    </row>
    <row r="55" spans="1:8" ht="12" customHeight="1">
      <c r="A55" s="54" t="s">
        <v>48</v>
      </c>
      <c r="B55" s="61"/>
      <c r="C55" s="61"/>
      <c r="D55" s="61"/>
      <c r="E55" s="61"/>
      <c r="F55" s="61"/>
      <c r="G55" s="82">
        <v>0</v>
      </c>
      <c r="H55" s="59"/>
    </row>
    <row r="56" spans="1:8" ht="12" customHeight="1" thickBot="1">
      <c r="A56" s="56" t="s">
        <v>49</v>
      </c>
      <c r="B56" s="60"/>
      <c r="C56" s="60"/>
      <c r="D56" s="60"/>
      <c r="E56" s="60"/>
      <c r="F56" s="60"/>
      <c r="G56" s="88">
        <v>6531.36</v>
      </c>
      <c r="H56" s="74"/>
    </row>
    <row r="57" spans="1:8" ht="12" customHeight="1">
      <c r="A57" s="15" t="s">
        <v>27</v>
      </c>
      <c r="B57" s="16"/>
      <c r="C57" s="16"/>
      <c r="D57" s="16"/>
      <c r="E57" s="16"/>
      <c r="F57" s="16"/>
      <c r="G57" s="97">
        <v>84279.53</v>
      </c>
      <c r="H57" s="75"/>
    </row>
    <row r="58" spans="1:8" ht="12" customHeight="1" thickBot="1">
      <c r="A58" s="65" t="s">
        <v>57</v>
      </c>
      <c r="B58" s="66"/>
      <c r="C58" s="66"/>
      <c r="D58" s="66"/>
      <c r="E58" s="66"/>
      <c r="F58" s="66"/>
      <c r="G58" s="98">
        <v>0</v>
      </c>
      <c r="H58" s="57"/>
    </row>
    <row r="59" spans="1:8" ht="12" customHeight="1" thickBot="1">
      <c r="A59" s="21" t="s">
        <v>58</v>
      </c>
      <c r="B59" s="7"/>
      <c r="C59" s="7"/>
      <c r="D59" s="7"/>
      <c r="E59" s="7"/>
      <c r="F59" s="7"/>
      <c r="G59" s="99">
        <f>ROUND(G3*1.25*K1,2)</f>
        <v>195091.5</v>
      </c>
      <c r="H59" s="110"/>
    </row>
    <row r="60" spans="1:8" ht="12" customHeight="1" thickBot="1">
      <c r="A60" s="21" t="s">
        <v>59</v>
      </c>
      <c r="B60" s="7"/>
      <c r="C60" s="7"/>
      <c r="D60" s="7"/>
      <c r="E60" s="7"/>
      <c r="F60" s="7"/>
      <c r="G60" s="99">
        <f>ROUND(G3*3.63*K1,2)</f>
        <v>566545.72</v>
      </c>
      <c r="H60" s="110"/>
    </row>
    <row r="61" spans="1:8" ht="12" customHeight="1">
      <c r="A61" s="18" t="s">
        <v>60</v>
      </c>
      <c r="B61" s="9"/>
      <c r="C61" s="9"/>
      <c r="D61" s="9"/>
      <c r="E61" s="9"/>
      <c r="F61" s="9"/>
      <c r="G61" s="97">
        <f>ROUND((G9+G13+H9+23366.89)*20%,2)</f>
        <v>569857.09</v>
      </c>
      <c r="H61" s="75"/>
    </row>
    <row r="62" spans="1:8" ht="12" customHeight="1" thickBot="1">
      <c r="A62" s="19" t="s">
        <v>50</v>
      </c>
      <c r="B62" s="20"/>
      <c r="C62" s="20"/>
      <c r="D62" s="20"/>
      <c r="E62" s="20"/>
      <c r="F62" s="20"/>
      <c r="G62" s="100"/>
      <c r="H62" s="111"/>
    </row>
    <row r="63" spans="1:8" ht="12" customHeight="1" thickBot="1">
      <c r="A63" s="67" t="s">
        <v>65</v>
      </c>
      <c r="B63" s="7"/>
      <c r="C63" s="7"/>
      <c r="D63" s="7"/>
      <c r="E63" s="7"/>
      <c r="F63" s="7"/>
      <c r="G63" s="101">
        <f>(G9+G13+H9)*1%</f>
        <v>28259.185400000002</v>
      </c>
      <c r="H63" s="112"/>
    </row>
    <row r="64" spans="1:8" ht="12" customHeight="1" thickBot="1">
      <c r="A64" s="67" t="s">
        <v>66</v>
      </c>
      <c r="B64" s="7"/>
      <c r="C64" s="7"/>
      <c r="D64" s="7"/>
      <c r="E64" s="7"/>
      <c r="F64" s="7"/>
      <c r="G64" s="101">
        <v>35968.34</v>
      </c>
      <c r="H64" s="112"/>
    </row>
    <row r="65" spans="1:8" ht="12" customHeight="1">
      <c r="A65" s="68" t="s">
        <v>61</v>
      </c>
      <c r="B65" s="16"/>
      <c r="C65" s="16"/>
      <c r="D65" s="16"/>
      <c r="E65" s="16"/>
      <c r="F65" s="16"/>
      <c r="G65" s="78">
        <f>SUM(G66:G71)</f>
        <v>445041.39</v>
      </c>
      <c r="H65" s="76"/>
    </row>
    <row r="66" spans="1:8" ht="12" customHeight="1">
      <c r="A66" s="43" t="s">
        <v>73</v>
      </c>
      <c r="B66" s="44"/>
      <c r="C66" s="44"/>
      <c r="D66" s="44"/>
      <c r="E66" s="44"/>
      <c r="F66" s="44"/>
      <c r="G66" s="81">
        <v>5000</v>
      </c>
      <c r="H66" s="55"/>
    </row>
    <row r="67" spans="1:8" ht="12" customHeight="1">
      <c r="A67" s="43" t="s">
        <v>80</v>
      </c>
      <c r="B67" s="44"/>
      <c r="C67" s="44"/>
      <c r="D67" s="44"/>
      <c r="E67" s="44"/>
      <c r="F67" s="44"/>
      <c r="G67" s="81">
        <v>32982.79</v>
      </c>
      <c r="H67" s="55"/>
    </row>
    <row r="68" spans="1:8" ht="12" customHeight="1">
      <c r="A68" s="43" t="s">
        <v>77</v>
      </c>
      <c r="B68" s="44"/>
      <c r="C68" s="44"/>
      <c r="D68" s="44"/>
      <c r="E68" s="44"/>
      <c r="F68" s="44"/>
      <c r="G68" s="81">
        <v>44887.2</v>
      </c>
      <c r="H68" s="55"/>
    </row>
    <row r="69" spans="1:8" ht="12" customHeight="1">
      <c r="A69" s="43" t="s">
        <v>81</v>
      </c>
      <c r="B69" s="44"/>
      <c r="C69" s="44"/>
      <c r="D69" s="44"/>
      <c r="E69" s="44"/>
      <c r="F69" s="44"/>
      <c r="G69" s="81">
        <v>33391.53</v>
      </c>
      <c r="H69" s="55"/>
    </row>
    <row r="70" spans="1:8" ht="12" customHeight="1">
      <c r="A70" s="43" t="s">
        <v>74</v>
      </c>
      <c r="B70" s="44"/>
      <c r="C70" s="44"/>
      <c r="D70" s="44"/>
      <c r="E70" s="44"/>
      <c r="F70" s="44"/>
      <c r="G70" s="81">
        <v>318779.87</v>
      </c>
      <c r="H70" s="55"/>
    </row>
    <row r="71" spans="1:8" ht="12" customHeight="1" thickBot="1">
      <c r="A71" s="43" t="s">
        <v>75</v>
      </c>
      <c r="B71" s="44"/>
      <c r="C71" s="44"/>
      <c r="D71" s="44"/>
      <c r="E71" s="44"/>
      <c r="F71" s="4"/>
      <c r="G71" s="82">
        <v>10000</v>
      </c>
      <c r="H71" s="59"/>
    </row>
    <row r="72" spans="1:8" ht="12" customHeight="1">
      <c r="A72" s="70" t="s">
        <v>62</v>
      </c>
      <c r="B72" s="71"/>
      <c r="C72" s="71"/>
      <c r="D72" s="71"/>
      <c r="E72" s="71"/>
      <c r="F72" s="72"/>
      <c r="G72" s="78">
        <v>20148</v>
      </c>
      <c r="H72" s="113"/>
    </row>
    <row r="73" spans="1:8" ht="12" customHeight="1" thickBot="1">
      <c r="A73" s="22" t="s">
        <v>64</v>
      </c>
      <c r="B73" s="69"/>
      <c r="C73" s="69"/>
      <c r="D73" s="69"/>
      <c r="E73" s="69"/>
      <c r="F73" s="69"/>
      <c r="G73" s="79">
        <f>ROUND(G72*0.2,2)</f>
        <v>4029.6</v>
      </c>
      <c r="H73" s="77"/>
    </row>
    <row r="74" spans="1:8" ht="12" customHeight="1" thickBot="1">
      <c r="A74" s="39" t="s">
        <v>19</v>
      </c>
      <c r="B74" s="40"/>
      <c r="C74" s="40"/>
      <c r="D74" s="40"/>
      <c r="E74" s="40"/>
      <c r="F74" s="40"/>
      <c r="G74" s="92">
        <f>SUM(G17+G24+G32+G57+G58+G59+G60+G61+G63+G64+G65+G72+G73)</f>
        <v>2980767.6154</v>
      </c>
      <c r="H74" s="36"/>
    </row>
    <row r="75" spans="1:8" ht="12" customHeight="1" thickBot="1">
      <c r="A75" s="41" t="s">
        <v>79</v>
      </c>
      <c r="B75" s="40"/>
      <c r="C75" s="40"/>
      <c r="D75" s="40"/>
      <c r="E75" s="40"/>
      <c r="F75" s="40"/>
      <c r="G75" s="102">
        <f>SUM(G6+G15-G74)</f>
        <v>123348.24459999986</v>
      </c>
      <c r="H75" s="42"/>
    </row>
    <row r="76" spans="1:7" ht="12" customHeight="1">
      <c r="A76" t="s">
        <v>20</v>
      </c>
      <c r="G76" t="s">
        <v>76</v>
      </c>
    </row>
    <row r="77" spans="1:7" ht="12" customHeight="1">
      <c r="A77" t="s">
        <v>67</v>
      </c>
      <c r="G77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2018-04-02T04:40:42Z</cp:lastPrinted>
  <dcterms:created xsi:type="dcterms:W3CDTF">1996-10-08T23:32:33Z</dcterms:created>
  <dcterms:modified xsi:type="dcterms:W3CDTF">2019-04-23T11:00:49Z</dcterms:modified>
  <cp:category/>
  <cp:version/>
  <cp:contentType/>
  <cp:contentStatus/>
</cp:coreProperties>
</file>