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<sst xmlns="http://schemas.openxmlformats.org/spreadsheetml/2006/main" count="89" uniqueCount="88">
  <si>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</si>
  <si>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</si>
  <si>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</si>
  <si>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</si>
  <si>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</si>
  <si>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</si>
  <si>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</si>
  <si>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</si>
  <si>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</si>
  <si>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</si>
  <si>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</si>
  <si>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</si>
  <si>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</si>
  <si>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</si>
  <si>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</si>
  <si>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</si>
  <si>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</si>
  <si>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</si>
  <si>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</si>
  <si>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</si>
  <si>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</si>
  <si>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</si>
  <si>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</si>
  <si>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</si>
  <si>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</si>
  <si>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</si>
  <si>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</si>
  <si>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</si>
  <si>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</si>
  <si>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</si>
  <si>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</si>
  <si>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</si>
  <si>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</si>
  <si>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</si>
  <si>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</si>
  <si>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</si>
  <si>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</si>
  <si>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</si>
  <si>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</si>
  <si>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</si>
  <si>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</si>
  <si>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</si>
  <si>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</si>
  <si>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</si>
  <si>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</si>
  <si>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</si>
  <si>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</si>
  <si>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</si>
  <si>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</si>
  <si>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</si>
  <si>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</si>
  <si>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</si>
  <si>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</si>
  <si>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</si>
  <si>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</si>
  <si>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</si>
  <si>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</si>
  <si>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Марченко 9</t>
  </si>
  <si>
    <t>4.1. Услуги автоподъемника (смена ламп на фасадном освещении)</t>
  </si>
  <si>
    <t>ОДН</t>
  </si>
  <si>
    <t>С.Г. Захаров</t>
  </si>
  <si>
    <t xml:space="preserve">  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</si>
  <si>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</si>
  <si>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</si>
  <si>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</si>
  <si>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</si>
  <si>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</si>
  <si>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7.Страхование лифтов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</si>
  <si>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</si>
  <si>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</si>
  <si>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</si>
  <si>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</si>
  <si>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</si>
  <si>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</si>
  <si>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</si>
  <si>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</si>
  <si>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</si>
  <si>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</si>
  <si>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</si>
  <si>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</si>
  <si>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</si>
  <si>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</si>
  <si>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Диагностика ВДГО</t>
  </si>
  <si>
    <t>Замена блока питания к ПРЭМ</t>
  </si>
  <si>
    <t>10.1. Проведение общих собраний собственников (изготовление документов)</t>
  </si>
  <si>
    <t>Акт выполненных работ за январь -декабрь 2020 года</t>
  </si>
  <si>
    <t>Остаток (перерасход) переходящий на 01.01.2021 года</t>
  </si>
  <si>
    <t>Герметизация межпанельных швов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</si>
</sst>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182" fontId="0" fillId="0" borderId="32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2" fillId="0" borderId="23" xfId="0" applyFont="1" applyFill="1" applyBorder="1" applyAlignment="1">
      <alignment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C49">
      <selection activeCell="K27" sqref="K27"/>
    </sheetView>
  </sheetViews>
  <sheetFormatPr defaultColWidth="9.140625" defaultRowHeight="12.75" customHeight="1"/>
  <cols>
    <col min="1" max="1" width="10.140625" style="0" bestFit="1" customWidth="1"/>
    <col min="6" max="6" width="42.421875" style="0" customWidth="1"/>
    <col min="7" max="7" width="15.7109375" style="0" customWidth="1"/>
    <col min="8" max="8" width="14.00390625" style="0" customWidth="1"/>
    <col min="9" max="9" width="11.57421875" style="0" customWidth="1"/>
    <col min="10" max="10" width="12.7109375" style="0" customWidth="1"/>
    <col min="11" max="11" width="12.28125" style="0" customWidth="1"/>
    <col min="12" max="12" width="10.421875" style="0" customWidth="1"/>
    <col min="13" max="13" width="12.57421875" style="0" customWidth="1"/>
  </cols>
  <sheetData>
    <row r="1" spans="1:12" ht="12.75" customHeight="1">
      <c r="A1" s="1"/>
      <c r="B1" s="1"/>
      <c r="C1" s="8" t="s">
        <v>85</v>
      </c>
      <c r="D1" s="8"/>
      <c r="E1" s="8"/>
      <c r="F1" s="8"/>
      <c r="G1" s="31"/>
      <c r="H1" s="31"/>
      <c r="L1">
        <v>12</v>
      </c>
    </row>
    <row r="2" spans="1:16" ht="12.75" customHeight="1" thickBot="1">
      <c r="A2" s="1"/>
      <c r="B2" s="8"/>
      <c r="C2" s="24" t="s">
        <v>61</v>
      </c>
      <c r="D2" s="24"/>
      <c r="E2" s="24"/>
      <c r="F2" s="24"/>
      <c r="G2" s="24" t="s">
        <v>57</v>
      </c>
      <c r="H2" s="24"/>
      <c r="P2" s="31"/>
    </row>
    <row r="3" spans="1:12" ht="12.75" customHeight="1" thickBot="1">
      <c r="A3" s="26"/>
      <c r="B3" s="14" t="s">
        <v>1</v>
      </c>
      <c r="C3" s="14"/>
      <c r="D3" s="14"/>
      <c r="E3" s="7"/>
      <c r="F3" s="23"/>
      <c r="G3" s="83">
        <v>11204.7</v>
      </c>
      <c r="H3" s="95"/>
      <c r="I3" s="31"/>
      <c r="J3" s="31"/>
      <c r="K3" s="31"/>
      <c r="L3" s="32"/>
    </row>
    <row r="4" spans="1:11" ht="12.75" customHeight="1" thickBot="1">
      <c r="A4" s="26"/>
      <c r="B4" s="14" t="s">
        <v>2</v>
      </c>
      <c r="C4" s="14"/>
      <c r="D4" s="14"/>
      <c r="E4" s="7"/>
      <c r="F4" s="72"/>
      <c r="G4" s="83">
        <v>20.56</v>
      </c>
      <c r="H4" s="96"/>
      <c r="I4" s="3"/>
      <c r="J4" s="105"/>
      <c r="K4" s="3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4"/>
      <c r="H5" s="97" t="s">
        <v>59</v>
      </c>
    </row>
    <row r="6" spans="1:8" ht="12.75" customHeight="1">
      <c r="A6" s="66" t="s">
        <v>64</v>
      </c>
      <c r="B6" s="4"/>
      <c r="C6" s="4"/>
      <c r="D6" s="4"/>
      <c r="E6" s="4"/>
      <c r="F6" s="4"/>
      <c r="G6" s="78">
        <v>-748810.14</v>
      </c>
      <c r="H6" s="102">
        <v>0</v>
      </c>
    </row>
    <row r="7" spans="1:8" ht="12.75" customHeight="1">
      <c r="A7" s="5" t="s">
        <v>65</v>
      </c>
      <c r="B7" s="5"/>
      <c r="C7" s="5"/>
      <c r="D7" s="5"/>
      <c r="E7" s="5"/>
      <c r="F7" s="5"/>
      <c r="G7" s="76">
        <v>409742.83</v>
      </c>
      <c r="H7" s="33">
        <v>61581.75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2749689.68</v>
      </c>
      <c r="H8" s="34">
        <v>404723.45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6">
        <v>2634059.31</v>
      </c>
      <c r="H9" s="33">
        <v>387086.58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76">
        <f>SUM(G7+G8-G9)</f>
        <v>525373.2000000002</v>
      </c>
      <c r="H10" s="33">
        <f>SUM(H7+H8-H9)</f>
        <v>79218.62</v>
      </c>
    </row>
    <row r="11" spans="1:8" ht="12.75" customHeight="1">
      <c r="A11" s="11" t="s">
        <v>63</v>
      </c>
      <c r="B11" s="5"/>
      <c r="C11" s="5"/>
      <c r="D11" s="5"/>
      <c r="E11" s="5"/>
      <c r="F11" s="5"/>
      <c r="G11" s="76">
        <v>2621.19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76">
        <v>36808.92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76">
        <v>37308.92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77">
        <f>SUM(G11+G12-G13)</f>
        <v>2121.1900000000023</v>
      </c>
      <c r="H14" s="33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5">
        <f>G9+G13+H9</f>
        <v>3058454.81</v>
      </c>
      <c r="H15" s="112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6" t="s">
        <v>55</v>
      </c>
      <c r="H16" s="95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103366.85</v>
      </c>
      <c r="H17" s="98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49"/>
      <c r="H18" s="99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56473.2</v>
      </c>
      <c r="H19" s="75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17054.91</v>
      </c>
      <c r="H20" s="75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283.27</v>
      </c>
      <c r="H21" s="75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2664.47</v>
      </c>
      <c r="H22" s="75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26891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369611.47</v>
      </c>
      <c r="H24" s="48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87"/>
      <c r="H25" s="50"/>
    </row>
    <row r="26" spans="1:8" ht="12.75" customHeight="1">
      <c r="A26" s="12" t="s">
        <v>28</v>
      </c>
      <c r="B26" s="3"/>
      <c r="C26" s="3"/>
      <c r="D26" s="3"/>
      <c r="E26" s="3"/>
      <c r="F26" s="3"/>
      <c r="G26" s="74">
        <v>111394.38</v>
      </c>
      <c r="H26" s="37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</f>
        <v>33641.1</v>
      </c>
      <c r="H27" s="75"/>
    </row>
    <row r="28" spans="1:8" ht="12.75" customHeight="1">
      <c r="A28" s="12" t="s">
        <v>8</v>
      </c>
      <c r="B28" s="3"/>
      <c r="C28" s="3"/>
      <c r="D28" s="3"/>
      <c r="E28" s="3"/>
      <c r="F28" s="3"/>
      <c r="G28" s="74">
        <v>1098</v>
      </c>
      <c r="H28" s="37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5703.99</v>
      </c>
      <c r="H29" s="37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131800</v>
      </c>
      <c r="H30" s="75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88">
        <v>85974</v>
      </c>
      <c r="H31" s="37"/>
    </row>
    <row r="32" spans="1:8" ht="12.75" customHeight="1" thickBot="1">
      <c r="A32" s="59" t="s">
        <v>26</v>
      </c>
      <c r="B32" s="60"/>
      <c r="C32" s="60"/>
      <c r="D32" s="60"/>
      <c r="E32" s="60"/>
      <c r="F32" s="61"/>
      <c r="G32" s="89">
        <f>G33+G39+G44+G49+G54+G55+G56</f>
        <v>652609.56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79">
        <f>SUM(G34:G38)</f>
        <v>157.32</v>
      </c>
      <c r="H33" s="52"/>
    </row>
    <row r="34" spans="1:8" ht="12.75" customHeight="1">
      <c r="A34" s="12" t="s">
        <v>34</v>
      </c>
      <c r="B34" s="3"/>
      <c r="C34" s="3"/>
      <c r="D34" s="3"/>
      <c r="E34" s="3"/>
      <c r="F34" s="3"/>
      <c r="G34" s="74">
        <v>0</v>
      </c>
      <c r="H34" s="37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0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157.32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4">
        <v>0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1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6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4">
        <v>0</v>
      </c>
      <c r="H43" s="37"/>
    </row>
    <row r="44" spans="1:8" ht="12.75" customHeight="1">
      <c r="A44" s="44" t="s">
        <v>36</v>
      </c>
      <c r="B44" s="55"/>
      <c r="C44" s="55"/>
      <c r="D44" s="55"/>
      <c r="E44" s="55"/>
      <c r="F44" s="55"/>
      <c r="G44" s="80">
        <f>SUM(G45:G48)</f>
        <v>297665.52</v>
      </c>
      <c r="H44" s="56"/>
    </row>
    <row r="45" spans="1:8" ht="12.75" customHeight="1">
      <c r="A45" s="10" t="s">
        <v>16</v>
      </c>
      <c r="B45" s="2"/>
      <c r="C45" s="2"/>
      <c r="D45" s="2"/>
      <c r="E45" s="2"/>
      <c r="F45" s="2"/>
      <c r="G45" s="77">
        <v>227017.09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6">
        <f>ROUND(G45*0.302,2)</f>
        <v>68559.16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78">
        <v>1302.57</v>
      </c>
      <c r="H47" s="36"/>
    </row>
    <row r="48" spans="1:8" ht="12.75" customHeight="1">
      <c r="A48" s="13" t="s">
        <v>18</v>
      </c>
      <c r="B48" s="4"/>
      <c r="C48" s="4"/>
      <c r="D48" s="4"/>
      <c r="E48" s="4"/>
      <c r="F48" s="4"/>
      <c r="G48" s="78">
        <v>786.7</v>
      </c>
      <c r="H48" s="36"/>
    </row>
    <row r="49" spans="1:8" ht="12.75" customHeight="1">
      <c r="A49" s="51" t="s">
        <v>40</v>
      </c>
      <c r="B49" s="58"/>
      <c r="C49" s="58"/>
      <c r="D49" s="58"/>
      <c r="E49" s="58"/>
      <c r="F49" s="58"/>
      <c r="G49" s="79">
        <f>SUM(G50+G51+G52+G53)</f>
        <v>329930.18000000005</v>
      </c>
      <c r="H49" s="52"/>
    </row>
    <row r="50" spans="1:8" ht="12.75" customHeight="1">
      <c r="A50" s="10" t="s">
        <v>43</v>
      </c>
      <c r="B50" s="2"/>
      <c r="C50" s="2"/>
      <c r="D50" s="2"/>
      <c r="E50" s="2"/>
      <c r="F50" s="2"/>
      <c r="G50" s="78">
        <v>248007.89</v>
      </c>
      <c r="H50" s="36"/>
    </row>
    <row r="51" spans="1:8" ht="12.75" customHeight="1">
      <c r="A51" s="11" t="s">
        <v>41</v>
      </c>
      <c r="B51" s="5"/>
      <c r="C51" s="5"/>
      <c r="D51" s="5"/>
      <c r="E51" s="5"/>
      <c r="F51" s="5"/>
      <c r="G51" s="78">
        <f>ROUND(G50*0.302,2)</f>
        <v>74898.38</v>
      </c>
      <c r="H51" s="36"/>
    </row>
    <row r="52" spans="1:8" ht="12.75" customHeight="1">
      <c r="A52" s="11" t="s">
        <v>44</v>
      </c>
      <c r="B52" s="5"/>
      <c r="C52" s="5"/>
      <c r="D52" s="5"/>
      <c r="E52" s="5"/>
      <c r="F52" s="5"/>
      <c r="G52" s="78">
        <v>2615.32</v>
      </c>
      <c r="H52" s="36"/>
    </row>
    <row r="53" spans="1:8" ht="12.75" customHeight="1">
      <c r="A53" s="13" t="s">
        <v>42</v>
      </c>
      <c r="B53" s="4"/>
      <c r="C53" s="4"/>
      <c r="D53" s="4"/>
      <c r="E53" s="4"/>
      <c r="F53" s="4"/>
      <c r="G53" s="78">
        <v>4408.59</v>
      </c>
      <c r="H53" s="36"/>
    </row>
    <row r="54" spans="1:8" ht="12.75" customHeight="1">
      <c r="A54" s="51" t="s">
        <v>46</v>
      </c>
      <c r="B54" s="58"/>
      <c r="C54" s="58"/>
      <c r="D54" s="58"/>
      <c r="E54" s="58"/>
      <c r="F54" s="58"/>
      <c r="G54" s="79">
        <v>495.61</v>
      </c>
      <c r="H54" s="52"/>
    </row>
    <row r="55" spans="1:8" ht="12.75" customHeight="1">
      <c r="A55" s="51" t="s">
        <v>47</v>
      </c>
      <c r="B55" s="58"/>
      <c r="C55" s="58"/>
      <c r="D55" s="58"/>
      <c r="E55" s="58"/>
      <c r="F55" s="58"/>
      <c r="G55" s="80">
        <v>688.81</v>
      </c>
      <c r="H55" s="56"/>
    </row>
    <row r="56" spans="1:8" ht="12.75" customHeight="1" thickBot="1">
      <c r="A56" s="53" t="s">
        <v>48</v>
      </c>
      <c r="B56" s="57"/>
      <c r="C56" s="57"/>
      <c r="D56" s="57"/>
      <c r="E56" s="57"/>
      <c r="F56" s="57"/>
      <c r="G56" s="67">
        <v>23672.12</v>
      </c>
      <c r="H56" s="67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123">
        <v>67000</v>
      </c>
      <c r="H57" s="68"/>
    </row>
    <row r="58" spans="1:8" ht="12.75" customHeight="1" thickBot="1">
      <c r="A58" s="62" t="s">
        <v>58</v>
      </c>
      <c r="B58" s="63"/>
      <c r="C58" s="63"/>
      <c r="D58" s="63"/>
      <c r="E58" s="63"/>
      <c r="F58" s="63"/>
      <c r="G58" s="124">
        <v>0</v>
      </c>
      <c r="H58" s="54"/>
    </row>
    <row r="59" spans="1:8" ht="12.75" customHeight="1" thickBot="1">
      <c r="A59" s="21" t="s">
        <v>66</v>
      </c>
      <c r="B59" s="7"/>
      <c r="C59" s="7"/>
      <c r="D59" s="7"/>
      <c r="E59" s="7"/>
      <c r="F59" s="7"/>
      <c r="G59" s="91">
        <v>13446</v>
      </c>
      <c r="H59" s="73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1">
        <f>ROUND(G3*4.2*L1,2)+8068</f>
        <v>572784.88</v>
      </c>
      <c r="H60" s="73"/>
    </row>
    <row r="61" spans="1:8" ht="12.75" customHeight="1" thickBot="1">
      <c r="A61" s="18" t="s">
        <v>67</v>
      </c>
      <c r="B61" s="9"/>
      <c r="C61" s="9"/>
      <c r="D61" s="9"/>
      <c r="E61" s="9"/>
      <c r="F61" s="9"/>
      <c r="G61" s="82">
        <v>1244.7</v>
      </c>
      <c r="H61" s="73"/>
    </row>
    <row r="62" spans="1:8" ht="12.75" customHeight="1">
      <c r="A62" s="18" t="s">
        <v>68</v>
      </c>
      <c r="B62" s="9"/>
      <c r="C62" s="9"/>
      <c r="D62" s="9"/>
      <c r="E62" s="9"/>
      <c r="F62" s="9"/>
      <c r="G62" s="90">
        <f>ROUND((G9+G13+H9)*20%,2)</f>
        <v>611690.96</v>
      </c>
      <c r="H62" s="68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92"/>
      <c r="H63" s="100"/>
    </row>
    <row r="64" spans="1:8" ht="12.75" customHeight="1" thickBot="1">
      <c r="A64" s="64" t="s">
        <v>70</v>
      </c>
      <c r="B64" s="7"/>
      <c r="C64" s="7"/>
      <c r="D64" s="7"/>
      <c r="E64" s="7"/>
      <c r="F64" s="7"/>
      <c r="G64" s="120">
        <f>(G9+G13+H9)*1%</f>
        <v>30584.5481</v>
      </c>
      <c r="H64" s="101"/>
    </row>
    <row r="65" spans="1:8" ht="12.75" customHeight="1" thickBot="1">
      <c r="A65" s="114" t="s">
        <v>71</v>
      </c>
      <c r="B65" s="7"/>
      <c r="C65" s="7"/>
      <c r="D65" s="7"/>
      <c r="E65" s="7"/>
      <c r="F65" s="7"/>
      <c r="G65" s="93">
        <f>G66+G67+G68+G69+G70+G71</f>
        <v>16555.199999999997</v>
      </c>
      <c r="H65" s="106"/>
    </row>
    <row r="66" spans="1:8" s="31" customFormat="1" ht="12.75" customHeight="1">
      <c r="A66" s="115" t="s">
        <v>84</v>
      </c>
      <c r="B66" s="5"/>
      <c r="C66" s="5"/>
      <c r="D66" s="5"/>
      <c r="E66" s="5"/>
      <c r="F66" s="5"/>
      <c r="G66" s="79">
        <v>500</v>
      </c>
      <c r="H66" s="103"/>
    </row>
    <row r="67" spans="1:8" s="31" customFormat="1" ht="12.75" customHeight="1">
      <c r="A67" s="117" t="s">
        <v>77</v>
      </c>
      <c r="B67" s="5"/>
      <c r="C67" s="5"/>
      <c r="D67" s="5"/>
      <c r="E67" s="5"/>
      <c r="F67" s="5"/>
      <c r="G67" s="80"/>
      <c r="H67" s="116"/>
    </row>
    <row r="68" spans="1:8" s="31" customFormat="1" ht="12.75" customHeight="1">
      <c r="A68" s="117" t="s">
        <v>78</v>
      </c>
      <c r="B68" s="5"/>
      <c r="C68" s="5"/>
      <c r="D68" s="5"/>
      <c r="E68" s="5"/>
      <c r="F68" s="5"/>
      <c r="G68" s="80">
        <v>13445.64</v>
      </c>
      <c r="H68" s="116"/>
    </row>
    <row r="69" spans="1:8" s="31" customFormat="1" ht="12.75" customHeight="1">
      <c r="A69" s="117" t="s">
        <v>79</v>
      </c>
      <c r="B69" s="5"/>
      <c r="C69" s="5"/>
      <c r="D69" s="5"/>
      <c r="E69" s="5"/>
      <c r="F69" s="5"/>
      <c r="G69" s="80">
        <v>-1740.44</v>
      </c>
      <c r="H69" s="116"/>
    </row>
    <row r="70" spans="1:8" s="31" customFormat="1" ht="12.75" customHeight="1">
      <c r="A70" s="117" t="s">
        <v>80</v>
      </c>
      <c r="B70" s="5"/>
      <c r="C70" s="5"/>
      <c r="D70" s="5"/>
      <c r="E70" s="5"/>
      <c r="F70" s="5"/>
      <c r="G70" s="80">
        <v>4034</v>
      </c>
      <c r="H70" s="116"/>
    </row>
    <row r="71" spans="1:8" ht="28.5" customHeight="1" thickBot="1">
      <c r="A71" s="125" t="s">
        <v>81</v>
      </c>
      <c r="B71" s="126"/>
      <c r="C71" s="126"/>
      <c r="D71" s="126"/>
      <c r="E71" s="126"/>
      <c r="F71" s="127"/>
      <c r="G71" s="81">
        <v>316</v>
      </c>
      <c r="H71" s="118"/>
    </row>
    <row r="72" spans="1:8" ht="12.75" customHeight="1" thickBot="1">
      <c r="A72" s="64" t="s">
        <v>72</v>
      </c>
      <c r="B72" s="7"/>
      <c r="C72" s="7"/>
      <c r="D72" s="7"/>
      <c r="E72" s="7"/>
      <c r="F72" s="7"/>
      <c r="G72" s="106">
        <f>SUM(G73:G76)</f>
        <v>97922.28</v>
      </c>
      <c r="H72" s="106"/>
    </row>
    <row r="73" spans="1:8" s="32" customFormat="1" ht="12.75" customHeight="1">
      <c r="A73" s="41" t="s">
        <v>82</v>
      </c>
      <c r="B73" s="42"/>
      <c r="C73" s="42"/>
      <c r="D73" s="42"/>
      <c r="E73" s="42"/>
      <c r="F73" s="42"/>
      <c r="G73" s="121">
        <v>56924</v>
      </c>
      <c r="H73" s="69"/>
    </row>
    <row r="74" spans="1:8" s="32" customFormat="1" ht="12.75" customHeight="1">
      <c r="A74" s="41" t="s">
        <v>83</v>
      </c>
      <c r="B74" s="42"/>
      <c r="C74" s="42"/>
      <c r="D74" s="42"/>
      <c r="E74" s="42"/>
      <c r="F74" s="42"/>
      <c r="G74" s="104">
        <v>1500</v>
      </c>
      <c r="H74" s="103"/>
    </row>
    <row r="75" spans="1:8" s="32" customFormat="1" ht="12.75" customHeight="1">
      <c r="A75" s="41" t="s">
        <v>87</v>
      </c>
      <c r="B75" s="42"/>
      <c r="C75" s="42"/>
      <c r="D75" s="42"/>
      <c r="E75" s="42"/>
      <c r="F75" s="42"/>
      <c r="G75" s="104">
        <v>39498.28</v>
      </c>
      <c r="H75" s="103"/>
    </row>
    <row r="76" spans="1:8" s="32" customFormat="1" ht="12.75" customHeight="1" thickBot="1">
      <c r="A76" s="41"/>
      <c r="B76" s="42"/>
      <c r="C76" s="42"/>
      <c r="D76" s="42"/>
      <c r="E76" s="42"/>
      <c r="F76" s="42"/>
      <c r="G76" s="122"/>
      <c r="H76" s="70"/>
    </row>
    <row r="77" spans="1:8" s="32" customFormat="1" ht="12.75" customHeight="1">
      <c r="A77" s="107" t="s">
        <v>73</v>
      </c>
      <c r="B77" s="108"/>
      <c r="C77" s="108"/>
      <c r="D77" s="108"/>
      <c r="E77" s="108"/>
      <c r="F77" s="109"/>
      <c r="G77" s="119">
        <v>28750</v>
      </c>
      <c r="H77" s="103"/>
    </row>
    <row r="78" spans="1:8" s="32" customFormat="1" ht="12.75" customHeight="1" thickBot="1">
      <c r="A78" s="110" t="s">
        <v>74</v>
      </c>
      <c r="B78" s="111"/>
      <c r="C78" s="111"/>
      <c r="D78" s="111"/>
      <c r="E78" s="111"/>
      <c r="F78" s="111"/>
      <c r="G78" s="71">
        <f>ROUND(G77*0.271,2)</f>
        <v>7791.25</v>
      </c>
      <c r="H78" s="70"/>
    </row>
    <row r="79" spans="1:8" ht="12.75" customHeight="1" thickBot="1">
      <c r="A79" s="22" t="s">
        <v>75</v>
      </c>
      <c r="B79" s="65"/>
      <c r="C79" s="65"/>
      <c r="D79" s="65"/>
      <c r="E79" s="65"/>
      <c r="F79" s="65"/>
      <c r="G79" s="71">
        <v>305535.9</v>
      </c>
      <c r="H79" s="70"/>
    </row>
    <row r="80" spans="1:8" ht="12.75" customHeight="1" thickBot="1">
      <c r="A80" s="22" t="s">
        <v>76</v>
      </c>
      <c r="B80" s="65"/>
      <c r="C80" s="65"/>
      <c r="D80" s="65"/>
      <c r="E80" s="65"/>
      <c r="F80" s="65"/>
      <c r="G80" s="71">
        <v>130434.35</v>
      </c>
      <c r="H80" s="70"/>
    </row>
    <row r="81" spans="1:8" ht="12.75" customHeight="1" thickBot="1">
      <c r="A81" s="38" t="s">
        <v>19</v>
      </c>
      <c r="B81" s="39"/>
      <c r="C81" s="39"/>
      <c r="D81" s="39"/>
      <c r="E81" s="39"/>
      <c r="F81" s="39"/>
      <c r="G81" s="89">
        <f>SUM(G17+G24+G32+G57+G58+G59+G60+G61+G62+G64+G65+G72+G77+G78+G79+G80)</f>
        <v>3009327.9480999997</v>
      </c>
      <c r="H81" s="112"/>
    </row>
    <row r="82" spans="1:8" ht="12.75" customHeight="1" thickBot="1">
      <c r="A82" s="40" t="s">
        <v>86</v>
      </c>
      <c r="B82" s="39"/>
      <c r="C82" s="39"/>
      <c r="D82" s="39"/>
      <c r="E82" s="39"/>
      <c r="F82" s="39"/>
      <c r="G82" s="94">
        <f>SUM(G6+G15-G81)</f>
        <v>-699683.2780999998</v>
      </c>
      <c r="H82" s="113"/>
    </row>
    <row r="83" spans="1:7" ht="12.75" customHeight="1">
      <c r="A83" t="s">
        <v>20</v>
      </c>
      <c r="G83" t="s">
        <v>60</v>
      </c>
    </row>
    <row r="84" ht="12.75" customHeight="1">
      <c r="A84" t="s">
        <v>56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2020-03-04T10:11:38Z</cp:lastPrinted>
  <dcterms:created xsi:type="dcterms:W3CDTF">1996-10-08T23:32:33Z</dcterms:created>
  <dcterms:modified xsi:type="dcterms:W3CDTF">2021-03-30T11:01:54Z</dcterms:modified>
  <cp:category/>
  <cp:version/>
  <cp:contentType/>
  <cp:contentStatus/>
</cp:coreProperties>
</file>