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<sst xmlns="http://schemas.openxmlformats.org/spreadsheetml/2006/main" count="84" uniqueCount="83">
  <si>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</si>
  <si>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</si>
  <si>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</si>
  <si>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</si>
  <si>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</si>
  <si>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</si>
  <si>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</si>
  <si>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</si>
  <si>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</si>
  <si>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</si>
  <si>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</si>
  <si>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</si>
  <si>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</si>
  <si>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</si>
  <si>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</si>
  <si>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</si>
  <si>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</si>
  <si>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</si>
  <si>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</si>
  <si>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</si>
  <si>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</si>
  <si>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</si>
  <si>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</si>
  <si>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</si>
  <si>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</si>
  <si>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</si>
  <si>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</si>
  <si>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</si>
  <si>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</si>
  <si>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</si>
  <si>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</si>
  <si>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</si>
  <si>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</si>
  <si>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</si>
  <si>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</si>
  <si>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</si>
  <si>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</si>
  <si>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</si>
  <si>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</si>
  <si>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</si>
  <si>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</si>
  <si>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</si>
  <si>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</si>
  <si>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</si>
  <si>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</si>
  <si>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</si>
  <si>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</si>
  <si>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</si>
  <si>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</si>
  <si>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</si>
  <si>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</si>
  <si>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</si>
  <si>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</si>
  <si>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</si>
  <si>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</si>
  <si>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</si>
  <si>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</si>
  <si>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</si>
  <si>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</si>
  <si>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</si>
  <si>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</si>
  <si>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</si>
  <si>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</si>
  <si>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</si>
  <si>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</si>
  <si>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Марченко 9</t>
  </si>
  <si>
    <t>4.1. Услуги автоподъемника (смена ламп на фасадном освещении)</t>
  </si>
  <si>
    <t>6.1.Страхование лифтов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</si>
  <si>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</si>
  <si>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</si>
  <si>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</si>
  <si>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</si>
  <si>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</si>
  <si>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</si>
  <si>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 xml:space="preserve">                                                                                Жилой дом по адресу: </t>
  </si>
  <si>
    <t>Кронирование и валка деревьев</t>
  </si>
  <si>
    <t>Ремонт и прочистка вентканалов</t>
  </si>
  <si>
    <t>1.5. Техническое обследование систем вентиляции</t>
  </si>
  <si>
    <t>Изготовление аншлагов</t>
  </si>
  <si>
    <t>Замена блока питания к ПРЭМ (узел 3)</t>
  </si>
  <si>
    <t>Акт выполненных работ за январь - декабрь  2018 года</t>
  </si>
  <si>
    <t>Остаток (перерасход) переходящий на 01.01.2019 года</t>
  </si>
  <si>
    <t>Поверка и ремонт ПУ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</si>
</sst>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82" fontId="0" fillId="0" borderId="32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C1">
      <selection activeCell="J13" sqref="J13:K13"/>
    </sheetView>
  </sheetViews>
  <sheetFormatPr defaultColWidth="9.140625" defaultRowHeight="12.75"/>
  <cols>
    <col min="1" max="1" width="10.140625" style="0" bestFit="1" customWidth="1"/>
    <col min="6" max="6" width="42.421875" style="0" customWidth="1"/>
    <col min="7" max="7" width="15.7109375" style="0" customWidth="1"/>
    <col min="8" max="8" width="14.00390625" style="0" customWidth="1"/>
    <col min="9" max="9" width="11.57421875" style="0" customWidth="1"/>
    <col min="10" max="10" width="12.7109375" style="0" customWidth="1"/>
    <col min="11" max="11" width="12.28125" style="0" customWidth="1"/>
    <col min="12" max="12" width="10.421875" style="0" customWidth="1"/>
    <col min="13" max="13" width="12.57421875" style="0" customWidth="1"/>
  </cols>
  <sheetData>
    <row r="1" spans="1:10" ht="12" customHeight="1">
      <c r="A1" s="1"/>
      <c r="B1" s="1"/>
      <c r="C1" s="8" t="s">
        <v>80</v>
      </c>
      <c r="D1" s="8"/>
      <c r="E1" s="8"/>
      <c r="F1" s="8"/>
      <c r="G1" s="31"/>
      <c r="H1" s="31"/>
      <c r="J1">
        <v>12</v>
      </c>
    </row>
    <row r="2" spans="1:16" ht="12" customHeight="1" thickBot="1">
      <c r="A2" s="1"/>
      <c r="B2" s="8"/>
      <c r="C2" s="24" t="s">
        <v>74</v>
      </c>
      <c r="D2" s="24"/>
      <c r="E2" s="24"/>
      <c r="F2" s="24"/>
      <c r="G2" s="24" t="s">
        <v>65</v>
      </c>
      <c r="H2" s="24"/>
      <c r="P2" s="31"/>
    </row>
    <row r="3" spans="1:12" ht="12" customHeight="1" thickBot="1">
      <c r="A3" s="26"/>
      <c r="B3" s="14" t="s">
        <v>1</v>
      </c>
      <c r="C3" s="14"/>
      <c r="D3" s="14"/>
      <c r="E3" s="7"/>
      <c r="F3" s="23"/>
      <c r="G3" s="86">
        <v>11205.2</v>
      </c>
      <c r="H3" s="99"/>
      <c r="I3" s="31"/>
      <c r="J3" s="31"/>
      <c r="K3" s="31"/>
      <c r="L3" s="32"/>
    </row>
    <row r="4" spans="1:11" ht="12" customHeight="1" thickBot="1">
      <c r="A4" s="26"/>
      <c r="B4" s="14" t="s">
        <v>2</v>
      </c>
      <c r="C4" s="14"/>
      <c r="D4" s="14"/>
      <c r="E4" s="7"/>
      <c r="F4" s="74"/>
      <c r="G4" s="86">
        <v>18.05</v>
      </c>
      <c r="H4" s="115"/>
      <c r="I4" s="3"/>
      <c r="J4" s="108"/>
      <c r="K4" s="3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7"/>
      <c r="H5" s="116" t="s">
        <v>68</v>
      </c>
    </row>
    <row r="6" spans="1:8" ht="12" customHeight="1">
      <c r="A6" s="66" t="s">
        <v>70</v>
      </c>
      <c r="B6" s="4"/>
      <c r="C6" s="4"/>
      <c r="D6" s="4"/>
      <c r="E6" s="4"/>
      <c r="F6" s="4"/>
      <c r="G6" s="80">
        <v>-243858.46</v>
      </c>
      <c r="H6" s="105">
        <v>0</v>
      </c>
    </row>
    <row r="7" spans="1:8" ht="12" customHeight="1">
      <c r="A7" s="5" t="s">
        <v>71</v>
      </c>
      <c r="B7" s="5"/>
      <c r="C7" s="5"/>
      <c r="D7" s="5"/>
      <c r="E7" s="5"/>
      <c r="F7" s="5"/>
      <c r="G7" s="78">
        <v>269749.31</v>
      </c>
      <c r="H7" s="33">
        <v>83936.28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2402707.8</v>
      </c>
      <c r="H8" s="34">
        <v>287744.46</v>
      </c>
    </row>
    <row r="9" spans="1:8" ht="12" customHeight="1">
      <c r="A9" s="11" t="s">
        <v>29</v>
      </c>
      <c r="B9" s="5"/>
      <c r="C9" s="5"/>
      <c r="D9" s="5"/>
      <c r="E9" s="5"/>
      <c r="F9" s="5"/>
      <c r="G9" s="78">
        <v>2324640.69</v>
      </c>
      <c r="H9" s="33">
        <v>295663.14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78">
        <f>SUM(G7+G8-G9)</f>
        <v>347816.4199999999</v>
      </c>
      <c r="H10" s="33">
        <f>SUM(H7+H8-H9)</f>
        <v>76017.59999999998</v>
      </c>
    </row>
    <row r="11" spans="1:8" ht="12" customHeight="1">
      <c r="A11" s="11" t="s">
        <v>72</v>
      </c>
      <c r="B11" s="5"/>
      <c r="C11" s="5"/>
      <c r="D11" s="5"/>
      <c r="E11" s="5"/>
      <c r="F11" s="5"/>
      <c r="G11" s="78">
        <v>4178.62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78">
        <v>34247.28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78">
        <v>34450.77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79">
        <f>SUM(G11+G12-G13)</f>
        <v>3975.1300000000047</v>
      </c>
      <c r="H14" s="117"/>
    </row>
    <row r="15" spans="1:8" ht="12" customHeight="1" thickBot="1">
      <c r="A15" s="38" t="s">
        <v>3</v>
      </c>
      <c r="B15" s="7"/>
      <c r="C15" s="7"/>
      <c r="D15" s="7"/>
      <c r="E15" s="7"/>
      <c r="F15" s="7"/>
      <c r="G15" s="88">
        <f>G9+G13+H9</f>
        <v>2654754.6</v>
      </c>
      <c r="H15" s="88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9" t="s">
        <v>60</v>
      </c>
      <c r="H16" s="100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124467.81</v>
      </c>
      <c r="H17" s="101"/>
    </row>
    <row r="18" spans="1:8" ht="12" customHeight="1" thickBot="1">
      <c r="A18" s="46" t="s">
        <v>32</v>
      </c>
      <c r="B18" s="20"/>
      <c r="C18" s="20"/>
      <c r="D18" s="20"/>
      <c r="E18" s="20"/>
      <c r="F18" s="20"/>
      <c r="G18" s="49"/>
      <c r="H18" s="102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51969.42</v>
      </c>
      <c r="H19" s="77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10497.82</v>
      </c>
      <c r="H20" s="77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15115.32</v>
      </c>
      <c r="H21" s="77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5200.25</v>
      </c>
      <c r="H22" s="77"/>
    </row>
    <row r="23" spans="1:8" ht="12" customHeight="1" thickBot="1">
      <c r="A23" s="11" t="s">
        <v>77</v>
      </c>
      <c r="B23" s="5"/>
      <c r="C23" s="17"/>
      <c r="D23" s="5"/>
      <c r="E23" s="5"/>
      <c r="F23" s="5"/>
      <c r="G23" s="29">
        <v>41685</v>
      </c>
      <c r="H23" s="37"/>
    </row>
    <row r="24" spans="1:8" ht="12" customHeight="1">
      <c r="A24" s="18" t="s">
        <v>7</v>
      </c>
      <c r="B24" s="9"/>
      <c r="C24" s="9"/>
      <c r="D24" s="9"/>
      <c r="E24" s="9"/>
      <c r="F24" s="45"/>
      <c r="G24" s="30">
        <f>SUM(G26:G31)</f>
        <v>299957.45</v>
      </c>
      <c r="H24" s="48"/>
    </row>
    <row r="25" spans="1:8" ht="12" customHeight="1" thickBot="1">
      <c r="A25" s="19" t="s">
        <v>25</v>
      </c>
      <c r="B25" s="20"/>
      <c r="C25" s="20"/>
      <c r="D25" s="20"/>
      <c r="E25" s="20"/>
      <c r="F25" s="47"/>
      <c r="G25" s="90"/>
      <c r="H25" s="50"/>
    </row>
    <row r="26" spans="1:8" ht="12" customHeight="1">
      <c r="A26" s="12" t="s">
        <v>28</v>
      </c>
      <c r="B26" s="3"/>
      <c r="C26" s="3"/>
      <c r="D26" s="3"/>
      <c r="E26" s="3"/>
      <c r="F26" s="3"/>
      <c r="G26" s="76">
        <v>106365.68</v>
      </c>
      <c r="H26" s="37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21485.87</v>
      </c>
      <c r="H27" s="77"/>
    </row>
    <row r="28" spans="1:8" ht="12" customHeight="1">
      <c r="A28" s="12" t="s">
        <v>8</v>
      </c>
      <c r="B28" s="3"/>
      <c r="C28" s="3"/>
      <c r="D28" s="3"/>
      <c r="E28" s="3"/>
      <c r="F28" s="3"/>
      <c r="G28" s="76">
        <v>1412.81</v>
      </c>
      <c r="H28" s="37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3364.73</v>
      </c>
      <c r="H29" s="37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95328.36</v>
      </c>
      <c r="H30" s="77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1">
        <v>72000</v>
      </c>
      <c r="H31" s="37"/>
    </row>
    <row r="32" spans="1:8" ht="12" customHeight="1" thickBot="1">
      <c r="A32" s="59" t="s">
        <v>26</v>
      </c>
      <c r="B32" s="60"/>
      <c r="C32" s="60"/>
      <c r="D32" s="60"/>
      <c r="E32" s="60"/>
      <c r="F32" s="61"/>
      <c r="G32" s="92">
        <f>G33+G39+G44+G49+G54+G55+G56</f>
        <v>543971.5</v>
      </c>
      <c r="H32" s="43"/>
    </row>
    <row r="33" spans="1:8" ht="12" customHeight="1">
      <c r="A33" s="51" t="s">
        <v>9</v>
      </c>
      <c r="B33" s="58"/>
      <c r="C33" s="58"/>
      <c r="D33" s="58"/>
      <c r="E33" s="58"/>
      <c r="F33" s="58"/>
      <c r="G33" s="81">
        <f>SUM(G34:G38)</f>
        <v>20781.11</v>
      </c>
      <c r="H33" s="52"/>
    </row>
    <row r="34" spans="1:8" ht="12" customHeight="1">
      <c r="A34" s="12" t="s">
        <v>34</v>
      </c>
      <c r="B34" s="3"/>
      <c r="C34" s="3"/>
      <c r="D34" s="3"/>
      <c r="E34" s="3"/>
      <c r="F34" s="3"/>
      <c r="G34" s="76">
        <v>0</v>
      </c>
      <c r="H34" s="37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1718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76">
        <v>0</v>
      </c>
      <c r="H37" s="37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19063.11</v>
      </c>
      <c r="H38" s="34"/>
    </row>
    <row r="39" spans="1:8" ht="12" customHeight="1">
      <c r="A39" s="53" t="s">
        <v>12</v>
      </c>
      <c r="B39" s="57"/>
      <c r="C39" s="57"/>
      <c r="D39" s="57"/>
      <c r="E39" s="57"/>
      <c r="F39" s="57"/>
      <c r="G39" s="84">
        <f>SUM(G40:G43)</f>
        <v>0</v>
      </c>
      <c r="H39" s="54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78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76">
        <v>0</v>
      </c>
      <c r="H43" s="37"/>
    </row>
    <row r="44" spans="1:8" ht="12" customHeight="1">
      <c r="A44" s="44" t="s">
        <v>36</v>
      </c>
      <c r="B44" s="55"/>
      <c r="C44" s="55"/>
      <c r="D44" s="55"/>
      <c r="E44" s="55"/>
      <c r="F44" s="55"/>
      <c r="G44" s="82">
        <f>SUM(G45:G48)</f>
        <v>268963.15</v>
      </c>
      <c r="H44" s="56"/>
    </row>
    <row r="45" spans="1:8" ht="12" customHeight="1">
      <c r="A45" s="10" t="s">
        <v>16</v>
      </c>
      <c r="B45" s="2"/>
      <c r="C45" s="2"/>
      <c r="D45" s="2"/>
      <c r="E45" s="2"/>
      <c r="F45" s="2"/>
      <c r="G45" s="79">
        <v>221221.3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78">
        <f>ROUND(G45*0.202,2)</f>
        <v>44686.7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0">
        <v>1533.15</v>
      </c>
      <c r="H47" s="36"/>
    </row>
    <row r="48" spans="1:8" ht="12" customHeight="1">
      <c r="A48" s="13" t="s">
        <v>18</v>
      </c>
      <c r="B48" s="4"/>
      <c r="C48" s="4"/>
      <c r="D48" s="4"/>
      <c r="E48" s="4"/>
      <c r="F48" s="4"/>
      <c r="G48" s="80">
        <v>1522</v>
      </c>
      <c r="H48" s="36"/>
    </row>
    <row r="49" spans="1:8" ht="12" customHeight="1">
      <c r="A49" s="51" t="s">
        <v>40</v>
      </c>
      <c r="B49" s="58"/>
      <c r="C49" s="58"/>
      <c r="D49" s="58"/>
      <c r="E49" s="58"/>
      <c r="F49" s="58"/>
      <c r="G49" s="81">
        <f>SUM(G50+G51+G52+G53)</f>
        <v>247235.53</v>
      </c>
      <c r="H49" s="52"/>
    </row>
    <row r="50" spans="1:8" ht="12" customHeight="1">
      <c r="A50" s="10" t="s">
        <v>43</v>
      </c>
      <c r="B50" s="2"/>
      <c r="C50" s="2"/>
      <c r="D50" s="2"/>
      <c r="E50" s="2"/>
      <c r="F50" s="2"/>
      <c r="G50" s="80">
        <v>200637.55</v>
      </c>
      <c r="H50" s="36"/>
    </row>
    <row r="51" spans="1:8" ht="12" customHeight="1">
      <c r="A51" s="11" t="s">
        <v>41</v>
      </c>
      <c r="B51" s="5"/>
      <c r="C51" s="5"/>
      <c r="D51" s="5"/>
      <c r="E51" s="5"/>
      <c r="F51" s="5"/>
      <c r="G51" s="80">
        <f>ROUND(G50*0.202,2)</f>
        <v>40528.79</v>
      </c>
      <c r="H51" s="36"/>
    </row>
    <row r="52" spans="1:8" ht="12" customHeight="1">
      <c r="A52" s="11" t="s">
        <v>44</v>
      </c>
      <c r="B52" s="5"/>
      <c r="C52" s="5"/>
      <c r="D52" s="5"/>
      <c r="E52" s="5"/>
      <c r="F52" s="5"/>
      <c r="G52" s="80">
        <v>2453.65</v>
      </c>
      <c r="H52" s="36"/>
    </row>
    <row r="53" spans="1:8" ht="12" customHeight="1">
      <c r="A53" s="13" t="s">
        <v>42</v>
      </c>
      <c r="B53" s="4"/>
      <c r="C53" s="4"/>
      <c r="D53" s="4"/>
      <c r="E53" s="4"/>
      <c r="F53" s="4"/>
      <c r="G53" s="80">
        <v>3615.54</v>
      </c>
      <c r="H53" s="36"/>
    </row>
    <row r="54" spans="1:8" ht="12" customHeight="1">
      <c r="A54" s="51" t="s">
        <v>46</v>
      </c>
      <c r="B54" s="58"/>
      <c r="C54" s="58"/>
      <c r="D54" s="58"/>
      <c r="E54" s="58"/>
      <c r="F54" s="58"/>
      <c r="G54" s="81">
        <v>0</v>
      </c>
      <c r="H54" s="52"/>
    </row>
    <row r="55" spans="1:8" ht="12" customHeight="1">
      <c r="A55" s="51" t="s">
        <v>47</v>
      </c>
      <c r="B55" s="58"/>
      <c r="C55" s="58"/>
      <c r="D55" s="58"/>
      <c r="E55" s="58"/>
      <c r="F55" s="58"/>
      <c r="G55" s="82">
        <v>138.87</v>
      </c>
      <c r="H55" s="56"/>
    </row>
    <row r="56" spans="1:8" ht="12" customHeight="1" thickBot="1">
      <c r="A56" s="53" t="s">
        <v>48</v>
      </c>
      <c r="B56" s="57"/>
      <c r="C56" s="57"/>
      <c r="D56" s="57"/>
      <c r="E56" s="57"/>
      <c r="F56" s="57"/>
      <c r="G56" s="83">
        <v>6852.84</v>
      </c>
      <c r="H56" s="67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3">
        <v>78935.55</v>
      </c>
      <c r="H57" s="68"/>
    </row>
    <row r="58" spans="1:8" ht="12" customHeight="1" thickBot="1">
      <c r="A58" s="62" t="s">
        <v>66</v>
      </c>
      <c r="B58" s="63"/>
      <c r="C58" s="63"/>
      <c r="D58" s="63"/>
      <c r="E58" s="63"/>
      <c r="F58" s="63"/>
      <c r="G58" s="94">
        <v>1350</v>
      </c>
      <c r="H58" s="54"/>
    </row>
    <row r="59" spans="1:8" ht="12" customHeight="1" thickBot="1">
      <c r="A59" s="21" t="s">
        <v>55</v>
      </c>
      <c r="B59" s="7"/>
      <c r="C59" s="7"/>
      <c r="D59" s="7"/>
      <c r="E59" s="7"/>
      <c r="F59" s="7"/>
      <c r="G59" s="95">
        <f>ROUND(G3*1.37*J1,2)</f>
        <v>184213.49</v>
      </c>
      <c r="H59" s="75"/>
    </row>
    <row r="60" spans="1:8" ht="12" customHeight="1" thickBot="1">
      <c r="A60" s="21" t="s">
        <v>56</v>
      </c>
      <c r="B60" s="7"/>
      <c r="C60" s="7"/>
      <c r="D60" s="7"/>
      <c r="E60" s="7"/>
      <c r="F60" s="7"/>
      <c r="G60" s="95">
        <f>ROUND(G3*4.15*J1,2)</f>
        <v>558018.96</v>
      </c>
      <c r="H60" s="75"/>
    </row>
    <row r="61" spans="1:8" ht="12" customHeight="1" thickBot="1">
      <c r="A61" s="18" t="s">
        <v>67</v>
      </c>
      <c r="B61" s="9"/>
      <c r="C61" s="9"/>
      <c r="D61" s="9"/>
      <c r="E61" s="9"/>
      <c r="F61" s="9"/>
      <c r="G61" s="85">
        <v>1508.28</v>
      </c>
      <c r="H61" s="75"/>
    </row>
    <row r="62" spans="1:8" ht="12" customHeight="1">
      <c r="A62" s="18" t="s">
        <v>57</v>
      </c>
      <c r="B62" s="9"/>
      <c r="C62" s="9"/>
      <c r="D62" s="9"/>
      <c r="E62" s="9"/>
      <c r="F62" s="9"/>
      <c r="G62" s="93">
        <f>ROUND((G9+G13+H9)*20%,2)</f>
        <v>530950.92</v>
      </c>
      <c r="H62" s="93"/>
    </row>
    <row r="63" spans="1:8" ht="12" customHeight="1" thickBot="1">
      <c r="A63" s="19" t="s">
        <v>49</v>
      </c>
      <c r="B63" s="20"/>
      <c r="C63" s="20"/>
      <c r="D63" s="20"/>
      <c r="E63" s="20"/>
      <c r="F63" s="20"/>
      <c r="G63" s="96"/>
      <c r="H63" s="103"/>
    </row>
    <row r="64" spans="1:8" ht="12" customHeight="1" thickBot="1">
      <c r="A64" s="64" t="s">
        <v>62</v>
      </c>
      <c r="B64" s="7"/>
      <c r="C64" s="7"/>
      <c r="D64" s="7"/>
      <c r="E64" s="7"/>
      <c r="F64" s="7"/>
      <c r="G64" s="97">
        <f>(G9+G13+H9)*1%</f>
        <v>26547.546000000002</v>
      </c>
      <c r="H64" s="97"/>
    </row>
    <row r="65" spans="1:8" ht="12" customHeight="1" thickBot="1">
      <c r="A65" s="64" t="s">
        <v>63</v>
      </c>
      <c r="B65" s="7"/>
      <c r="C65" s="7"/>
      <c r="D65" s="7"/>
      <c r="E65" s="7"/>
      <c r="F65" s="7"/>
      <c r="G65" s="97">
        <v>16785.57</v>
      </c>
      <c r="H65" s="104"/>
    </row>
    <row r="66" spans="1:8" ht="12" customHeight="1" thickBot="1">
      <c r="A66" s="64" t="s">
        <v>58</v>
      </c>
      <c r="B66" s="7"/>
      <c r="C66" s="7"/>
      <c r="D66" s="7"/>
      <c r="E66" s="7"/>
      <c r="F66" s="7"/>
      <c r="G66" s="109">
        <f>SUM(G67:G72)</f>
        <v>24620.35</v>
      </c>
      <c r="H66" s="69"/>
    </row>
    <row r="67" spans="1:8" s="32" customFormat="1" ht="12" customHeight="1">
      <c r="A67" s="41" t="s">
        <v>75</v>
      </c>
      <c r="B67" s="42"/>
      <c r="C67" s="42"/>
      <c r="D67" s="42"/>
      <c r="E67" s="42"/>
      <c r="F67" s="42"/>
      <c r="G67" s="107">
        <v>9025.8</v>
      </c>
      <c r="H67" s="106"/>
    </row>
    <row r="68" spans="1:8" s="32" customFormat="1" ht="12" customHeight="1">
      <c r="A68" s="41" t="s">
        <v>76</v>
      </c>
      <c r="B68" s="42"/>
      <c r="C68" s="42"/>
      <c r="D68" s="42"/>
      <c r="E68" s="42"/>
      <c r="F68" s="42"/>
      <c r="G68" s="107">
        <v>11094.55</v>
      </c>
      <c r="H68" s="106"/>
    </row>
    <row r="69" spans="1:8" s="32" customFormat="1" ht="12" customHeight="1">
      <c r="A69" s="41" t="s">
        <v>78</v>
      </c>
      <c r="B69" s="42"/>
      <c r="C69" s="42"/>
      <c r="D69" s="42"/>
      <c r="E69" s="42"/>
      <c r="F69" s="42"/>
      <c r="G69" s="107">
        <v>1440</v>
      </c>
      <c r="H69" s="106"/>
    </row>
    <row r="70" spans="1:8" s="32" customFormat="1" ht="12" customHeight="1">
      <c r="A70" s="41" t="s">
        <v>79</v>
      </c>
      <c r="B70" s="42"/>
      <c r="C70" s="42"/>
      <c r="D70" s="42"/>
      <c r="E70" s="42"/>
      <c r="F70" s="42"/>
      <c r="G70" s="107">
        <v>1500</v>
      </c>
      <c r="H70" s="106"/>
    </row>
    <row r="71" spans="1:8" s="32" customFormat="1" ht="12" customHeight="1">
      <c r="A71" s="41" t="s">
        <v>82</v>
      </c>
      <c r="B71" s="42"/>
      <c r="C71" s="42"/>
      <c r="D71" s="42"/>
      <c r="E71" s="42"/>
      <c r="F71" s="42"/>
      <c r="G71" s="107">
        <v>1560</v>
      </c>
      <c r="H71" s="106"/>
    </row>
    <row r="72" spans="1:8" s="32" customFormat="1" ht="12" customHeight="1" thickBot="1">
      <c r="A72" s="41"/>
      <c r="B72" s="42"/>
      <c r="C72" s="42"/>
      <c r="D72" s="42"/>
      <c r="E72" s="42"/>
      <c r="F72" s="42"/>
      <c r="G72" s="72">
        <v>0</v>
      </c>
      <c r="H72" s="105"/>
    </row>
    <row r="73" spans="1:8" s="32" customFormat="1" ht="12" customHeight="1">
      <c r="A73" s="110" t="s">
        <v>59</v>
      </c>
      <c r="B73" s="111"/>
      <c r="C73" s="111"/>
      <c r="D73" s="111"/>
      <c r="E73" s="111"/>
      <c r="F73" s="112"/>
      <c r="G73" s="71">
        <v>151800</v>
      </c>
      <c r="H73" s="106"/>
    </row>
    <row r="74" spans="1:8" s="32" customFormat="1" ht="12" customHeight="1" thickBot="1">
      <c r="A74" s="113" t="s">
        <v>61</v>
      </c>
      <c r="B74" s="114"/>
      <c r="C74" s="114"/>
      <c r="D74" s="114"/>
      <c r="E74" s="114"/>
      <c r="F74" s="114"/>
      <c r="G74" s="73">
        <f>ROUND(G73*0.2,2)</f>
        <v>30360</v>
      </c>
      <c r="H74" s="70"/>
    </row>
    <row r="75" spans="1:8" ht="12" customHeight="1" thickBot="1">
      <c r="A75" s="22" t="s">
        <v>69</v>
      </c>
      <c r="B75" s="65"/>
      <c r="C75" s="65"/>
      <c r="D75" s="65"/>
      <c r="E75" s="65"/>
      <c r="F75" s="65"/>
      <c r="G75" s="73">
        <v>327420.58</v>
      </c>
      <c r="H75" s="73"/>
    </row>
    <row r="76" spans="1:8" ht="12" customHeight="1" thickBot="1">
      <c r="A76" s="38" t="s">
        <v>19</v>
      </c>
      <c r="B76" s="39"/>
      <c r="C76" s="39"/>
      <c r="D76" s="39"/>
      <c r="E76" s="39"/>
      <c r="F76" s="39"/>
      <c r="G76" s="88">
        <f>SUM(G17+G24+G32+G57+G58+G59+G60+G61+G62+G64+G65+G66+G73+G74+G75)</f>
        <v>2900908.006</v>
      </c>
      <c r="H76" s="88"/>
    </row>
    <row r="77" spans="1:8" ht="12" customHeight="1" thickBot="1">
      <c r="A77" s="40" t="s">
        <v>81</v>
      </c>
      <c r="B77" s="39"/>
      <c r="C77" s="39"/>
      <c r="D77" s="39"/>
      <c r="E77" s="39"/>
      <c r="F77" s="39"/>
      <c r="G77" s="98">
        <f>SUM(G6+G15-G76)</f>
        <v>-490011.8659999999</v>
      </c>
      <c r="H77" s="98"/>
    </row>
    <row r="78" spans="1:7" ht="12" customHeight="1">
      <c r="A78" t="s">
        <v>20</v>
      </c>
      <c r="G78" t="s">
        <v>73</v>
      </c>
    </row>
    <row r="79" ht="12" customHeight="1">
      <c r="A79" t="s">
        <v>64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2019-03-24T04:09:37Z</cp:lastPrinted>
  <dcterms:created xsi:type="dcterms:W3CDTF">1996-10-08T23:32:33Z</dcterms:created>
  <dcterms:modified xsi:type="dcterms:W3CDTF">2019-04-10T02:48:10Z</dcterms:modified>
  <cp:category/>
  <cp:version/>
  <cp:contentType/>
  <cp:contentStatus/>
</cp:coreProperties>
</file>