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<sst xmlns="http://schemas.openxmlformats.org/spreadsheetml/2006/main" count="78" uniqueCount="77">
  <si>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</si>
  <si>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</si>
  <si>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</si>
  <si>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</si>
  <si>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</si>
  <si>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</si>
  <si>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</si>
  <si>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</si>
  <si>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</si>
  <si>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</si>
  <si>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</si>
  <si>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</si>
  <si>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</si>
  <si>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</si>
  <si>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</si>
  <si>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</si>
  <si>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</si>
  <si>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</si>
  <si>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</si>
  <si>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</si>
  <si>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</si>
  <si>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</si>
  <si>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</si>
  <si>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</si>
  <si>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</si>
  <si>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</si>
  <si>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</si>
  <si>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</si>
  <si>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</si>
  <si>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</si>
  <si>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</si>
  <si>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</si>
  <si>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</si>
  <si>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</si>
  <si>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</si>
  <si>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</si>
  <si>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</si>
  <si>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</si>
  <si>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</si>
  <si>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</si>
  <si>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</si>
  <si>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</si>
  <si>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</si>
  <si>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</si>
  <si>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</si>
  <si>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</si>
  <si>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</si>
  <si>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</si>
  <si>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</si>
  <si>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</si>
  <si>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</si>
  <si>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</si>
  <si>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</si>
  <si>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</si>
  <si>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</si>
  <si>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</si>
  <si>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</si>
  <si>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</si>
  <si>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</si>
  <si>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</si>
  <si>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</si>
  <si>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</si>
  <si>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</si>
  <si>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</si>
  <si>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</si>
  <si>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</si>
  <si>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</si>
  <si>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</si>
  <si>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Лобкова 20</t>
  </si>
  <si>
    <t>А.М.Шорохова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</si>
  <si>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</si>
  <si>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</si>
  <si>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</si>
  <si>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С.Г.Захаров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</si>
  <si>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</si>
  <si>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года.</t>
  </si>
  <si>
    <t>Оперативное отключение и подключение э/энергии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</si>
</sst>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17" xfId="0" applyFont="1" applyFill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B37">
      <selection activeCell="K19" sqref="K19"/>
    </sheetView>
  </sheetViews>
  <sheetFormatPr defaultColWidth="9.140625" defaultRowHeight="12.75"/>
  <cols>
    <col min="1" max="1" width="10.140625" style="0" bestFit="1" customWidth="1"/>
    <col min="6" max="6" width="42.7109375" style="0" customWidth="1"/>
    <col min="7" max="7" width="16.00390625" style="0" customWidth="1"/>
    <col min="8" max="8" width="13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74</v>
      </c>
      <c r="D1" s="8"/>
      <c r="E1" s="8"/>
      <c r="F1" s="8"/>
      <c r="G1" s="32"/>
      <c r="H1" s="32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2"/>
    </row>
    <row r="3" spans="1:11" ht="13.5" thickBot="1">
      <c r="A3" s="26"/>
      <c r="B3" s="14" t="s">
        <v>1</v>
      </c>
      <c r="C3" s="14"/>
      <c r="D3" s="14"/>
      <c r="E3" s="7"/>
      <c r="F3" s="23"/>
      <c r="G3" s="93">
        <v>1057.04</v>
      </c>
      <c r="H3" s="106"/>
      <c r="I3" s="32"/>
      <c r="J3" s="32"/>
      <c r="K3" s="33"/>
    </row>
    <row r="4" spans="1:10" ht="13.5" thickBot="1">
      <c r="A4" s="26"/>
      <c r="B4" s="14" t="s">
        <v>2</v>
      </c>
      <c r="C4" s="14"/>
      <c r="D4" s="14"/>
      <c r="E4" s="7"/>
      <c r="F4" s="83"/>
      <c r="G4" s="93">
        <v>12.8</v>
      </c>
      <c r="H4" s="107"/>
      <c r="I4" s="3"/>
      <c r="J4" s="46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4"/>
      <c r="H5" s="108"/>
      <c r="I5" s="3"/>
      <c r="J5" s="3"/>
    </row>
    <row r="6" spans="1:10" ht="12.75">
      <c r="A6" s="74" t="s">
        <v>70</v>
      </c>
      <c r="B6" s="4"/>
      <c r="C6" s="4"/>
      <c r="D6" s="4"/>
      <c r="E6" s="4"/>
      <c r="F6" s="4"/>
      <c r="G6" s="88">
        <v>-61675.04</v>
      </c>
      <c r="H6" s="109"/>
      <c r="I6" s="3"/>
      <c r="J6" s="3"/>
    </row>
    <row r="7" spans="1:8" ht="12.75">
      <c r="A7" s="5" t="s">
        <v>71</v>
      </c>
      <c r="B7" s="5"/>
      <c r="C7" s="5"/>
      <c r="D7" s="5"/>
      <c r="E7" s="5"/>
      <c r="F7" s="5"/>
      <c r="G7" s="86">
        <v>27835.3</v>
      </c>
      <c r="H7" s="34"/>
    </row>
    <row r="8" spans="1:8" ht="12.75">
      <c r="A8" s="13" t="s">
        <v>52</v>
      </c>
      <c r="B8" s="4"/>
      <c r="C8" s="4"/>
      <c r="D8" s="4"/>
      <c r="E8" s="4"/>
      <c r="F8" s="4"/>
      <c r="G8" s="29">
        <v>153498.6</v>
      </c>
      <c r="H8" s="35"/>
    </row>
    <row r="9" spans="1:8" ht="12.75">
      <c r="A9" s="11" t="s">
        <v>29</v>
      </c>
      <c r="B9" s="5"/>
      <c r="C9" s="5"/>
      <c r="D9" s="5"/>
      <c r="E9" s="5"/>
      <c r="F9" s="5"/>
      <c r="G9" s="86">
        <v>130771.33</v>
      </c>
      <c r="H9" s="34"/>
    </row>
    <row r="10" spans="1:8" ht="12.75">
      <c r="A10" s="11" t="s">
        <v>53</v>
      </c>
      <c r="B10" s="5"/>
      <c r="C10" s="5"/>
      <c r="D10" s="5"/>
      <c r="E10" s="5"/>
      <c r="F10" s="5"/>
      <c r="G10" s="86">
        <f>SUM(G7+G8-G9)</f>
        <v>50562.56999999999</v>
      </c>
      <c r="H10" s="34"/>
    </row>
    <row r="11" spans="1:8" ht="12.75">
      <c r="A11" s="11" t="s">
        <v>72</v>
      </c>
      <c r="B11" s="5"/>
      <c r="C11" s="5"/>
      <c r="D11" s="5"/>
      <c r="E11" s="5"/>
      <c r="F11" s="5"/>
      <c r="G11" s="86">
        <v>500</v>
      </c>
      <c r="H11" s="34"/>
    </row>
    <row r="12" spans="1:8" ht="12.75">
      <c r="A12" s="11" t="s">
        <v>54</v>
      </c>
      <c r="B12" s="5"/>
      <c r="C12" s="5"/>
      <c r="D12" s="5"/>
      <c r="E12" s="5"/>
      <c r="F12" s="5"/>
      <c r="G12" s="86">
        <v>6000</v>
      </c>
      <c r="H12" s="34"/>
    </row>
    <row r="13" spans="1:8" ht="12.75">
      <c r="A13" s="11" t="s">
        <v>55</v>
      </c>
      <c r="B13" s="5"/>
      <c r="C13" s="5"/>
      <c r="D13" s="5"/>
      <c r="E13" s="5"/>
      <c r="F13" s="5"/>
      <c r="G13" s="86">
        <v>6500</v>
      </c>
      <c r="H13" s="34"/>
    </row>
    <row r="14" spans="1:8" ht="13.5" thickBot="1">
      <c r="A14" s="12" t="s">
        <v>56</v>
      </c>
      <c r="B14" s="3"/>
      <c r="C14" s="3"/>
      <c r="D14" s="3"/>
      <c r="E14" s="3"/>
      <c r="F14" s="3"/>
      <c r="G14" s="87">
        <f>SUM(G11+G12-G13)</f>
        <v>0</v>
      </c>
      <c r="H14" s="34"/>
    </row>
    <row r="15" spans="1:8" ht="13.5" thickBot="1">
      <c r="A15" s="40" t="s">
        <v>3</v>
      </c>
      <c r="B15" s="7"/>
      <c r="C15" s="7"/>
      <c r="D15" s="7"/>
      <c r="E15" s="7"/>
      <c r="F15" s="7"/>
      <c r="G15" s="95">
        <f>G9+G13+H9</f>
        <v>137271.33000000002</v>
      </c>
      <c r="H15" s="110"/>
    </row>
    <row r="16" spans="1:8" ht="23.25" customHeight="1" thickBot="1">
      <c r="A16" s="6"/>
      <c r="B16" s="7" t="s">
        <v>0</v>
      </c>
      <c r="C16" s="14" t="s">
        <v>24</v>
      </c>
      <c r="D16" s="7"/>
      <c r="E16" s="7"/>
      <c r="F16" s="23"/>
      <c r="G16" s="96" t="s">
        <v>63</v>
      </c>
      <c r="H16" s="107"/>
    </row>
    <row r="17" spans="1:8" ht="12.75">
      <c r="A17" s="18" t="s">
        <v>4</v>
      </c>
      <c r="B17" s="9"/>
      <c r="C17" s="9"/>
      <c r="D17" s="9"/>
      <c r="E17" s="9"/>
      <c r="F17" s="9"/>
      <c r="G17" s="31">
        <f>SUM(G19:G23)</f>
        <v>11270.47</v>
      </c>
      <c r="H17" s="111"/>
    </row>
    <row r="18" spans="1:8" ht="13.5" thickBot="1">
      <c r="A18" s="50" t="s">
        <v>32</v>
      </c>
      <c r="B18" s="20"/>
      <c r="C18" s="20"/>
      <c r="D18" s="20"/>
      <c r="E18" s="20"/>
      <c r="F18" s="20"/>
      <c r="G18" s="53"/>
      <c r="H18" s="112"/>
    </row>
    <row r="19" spans="1:8" ht="12.75">
      <c r="A19" s="13" t="s">
        <v>5</v>
      </c>
      <c r="B19" s="4"/>
      <c r="C19" s="4"/>
      <c r="D19" s="4"/>
      <c r="E19" s="4"/>
      <c r="F19" s="4"/>
      <c r="G19" s="28">
        <v>7639.19</v>
      </c>
      <c r="H19" s="85"/>
    </row>
    <row r="20" spans="1:8" ht="12.75">
      <c r="A20" s="11" t="s">
        <v>30</v>
      </c>
      <c r="B20" s="5"/>
      <c r="C20" s="5"/>
      <c r="D20" s="5"/>
      <c r="E20" s="5"/>
      <c r="F20" s="5"/>
      <c r="G20" s="29">
        <f>ROUND(G19*0.202,2)</f>
        <v>1543.12</v>
      </c>
      <c r="H20" s="85"/>
    </row>
    <row r="21" spans="1:8" ht="12.75">
      <c r="A21" s="11" t="s">
        <v>6</v>
      </c>
      <c r="B21" s="5"/>
      <c r="C21" s="3"/>
      <c r="D21" s="3"/>
      <c r="E21" s="3"/>
      <c r="F21" s="3"/>
      <c r="G21" s="29">
        <v>1955.48</v>
      </c>
      <c r="H21" s="85"/>
    </row>
    <row r="22" spans="1:8" ht="12.75">
      <c r="A22" s="13" t="s">
        <v>38</v>
      </c>
      <c r="B22" s="4"/>
      <c r="C22" s="5"/>
      <c r="D22" s="5"/>
      <c r="E22" s="5"/>
      <c r="F22" s="5"/>
      <c r="G22" s="28">
        <v>132.68</v>
      </c>
      <c r="H22" s="85"/>
    </row>
    <row r="23" spans="1:8" ht="13.5" thickBot="1">
      <c r="A23" s="11" t="s">
        <v>39</v>
      </c>
      <c r="B23" s="5"/>
      <c r="C23" s="17"/>
      <c r="D23" s="5"/>
      <c r="E23" s="5"/>
      <c r="F23" s="5"/>
      <c r="G23" s="30">
        <v>0</v>
      </c>
      <c r="H23" s="39"/>
    </row>
    <row r="24" spans="1:8" ht="12.75">
      <c r="A24" s="18" t="s">
        <v>7</v>
      </c>
      <c r="B24" s="9"/>
      <c r="C24" s="9"/>
      <c r="D24" s="9"/>
      <c r="E24" s="9"/>
      <c r="F24" s="49"/>
      <c r="G24" s="31">
        <f>SUM(G26:G31)</f>
        <v>26674.14</v>
      </c>
      <c r="H24" s="52"/>
    </row>
    <row r="25" spans="1:8" ht="13.5" thickBot="1">
      <c r="A25" s="19" t="s">
        <v>25</v>
      </c>
      <c r="B25" s="20"/>
      <c r="C25" s="20"/>
      <c r="D25" s="20"/>
      <c r="E25" s="20"/>
      <c r="F25" s="51"/>
      <c r="G25" s="97"/>
      <c r="H25" s="54"/>
    </row>
    <row r="26" spans="1:8" ht="12.75">
      <c r="A26" s="12" t="s">
        <v>28</v>
      </c>
      <c r="B26" s="3"/>
      <c r="C26" s="3"/>
      <c r="D26" s="3"/>
      <c r="E26" s="3"/>
      <c r="F26" s="3"/>
      <c r="G26" s="84">
        <v>14291.98</v>
      </c>
      <c r="H26" s="39"/>
    </row>
    <row r="27" spans="1:8" ht="12.75">
      <c r="A27" s="11" t="s">
        <v>31</v>
      </c>
      <c r="B27" s="5"/>
      <c r="C27" s="5"/>
      <c r="D27" s="5"/>
      <c r="E27" s="5"/>
      <c r="F27" s="5"/>
      <c r="G27" s="29">
        <f>ROUND(G26*0.202,2)</f>
        <v>2886.98</v>
      </c>
      <c r="H27" s="85"/>
    </row>
    <row r="28" spans="1:8" ht="12.75">
      <c r="A28" s="12" t="s">
        <v>8</v>
      </c>
      <c r="B28" s="3"/>
      <c r="C28" s="3"/>
      <c r="D28" s="3"/>
      <c r="E28" s="3"/>
      <c r="F28" s="3"/>
      <c r="G28" s="84">
        <v>671.05</v>
      </c>
      <c r="H28" s="39"/>
    </row>
    <row r="29" spans="1:8" ht="12.75">
      <c r="A29" s="11" t="s">
        <v>21</v>
      </c>
      <c r="B29" s="5"/>
      <c r="C29" s="5"/>
      <c r="D29" s="5"/>
      <c r="E29" s="5"/>
      <c r="F29" s="5"/>
      <c r="G29" s="30">
        <v>325.53</v>
      </c>
      <c r="H29" s="39"/>
    </row>
    <row r="30" spans="1:8" ht="12.75">
      <c r="A30" s="11" t="s">
        <v>22</v>
      </c>
      <c r="B30" s="5"/>
      <c r="C30" s="5"/>
      <c r="D30" s="5"/>
      <c r="E30" s="5"/>
      <c r="F30" s="25"/>
      <c r="G30" s="29">
        <v>8498.6</v>
      </c>
      <c r="H30" s="85"/>
    </row>
    <row r="31" spans="1:8" ht="13.5" thickBot="1">
      <c r="A31" s="12" t="s">
        <v>40</v>
      </c>
      <c r="B31" s="3"/>
      <c r="C31" s="3"/>
      <c r="D31" s="3"/>
      <c r="E31" s="3"/>
      <c r="F31" s="3"/>
      <c r="G31" s="98">
        <v>0</v>
      </c>
      <c r="H31" s="39"/>
    </row>
    <row r="32" spans="1:8" ht="13.5" thickBot="1">
      <c r="A32" s="63" t="s">
        <v>26</v>
      </c>
      <c r="B32" s="64"/>
      <c r="C32" s="64"/>
      <c r="D32" s="64"/>
      <c r="E32" s="64"/>
      <c r="F32" s="65"/>
      <c r="G32" s="99">
        <f>G33+G39+G44+G49+G54+G55+G56</f>
        <v>47618.94074</v>
      </c>
      <c r="H32" s="47"/>
    </row>
    <row r="33" spans="1:8" ht="12.75">
      <c r="A33" s="55" t="s">
        <v>9</v>
      </c>
      <c r="B33" s="62"/>
      <c r="C33" s="62"/>
      <c r="D33" s="62"/>
      <c r="E33" s="62"/>
      <c r="F33" s="62"/>
      <c r="G33" s="89">
        <f>SUM(G34:G38)</f>
        <v>47416.10074</v>
      </c>
      <c r="H33" s="56"/>
    </row>
    <row r="34" spans="1:8" ht="12.75">
      <c r="A34" s="12" t="s">
        <v>34</v>
      </c>
      <c r="B34" s="3"/>
      <c r="C34" s="3"/>
      <c r="D34" s="3"/>
      <c r="E34" s="3"/>
      <c r="F34" s="3"/>
      <c r="G34" s="84">
        <v>38833.37</v>
      </c>
      <c r="H34" s="39"/>
    </row>
    <row r="35" spans="1:8" ht="12.75">
      <c r="A35" s="11" t="s">
        <v>33</v>
      </c>
      <c r="B35" s="5"/>
      <c r="C35" s="5"/>
      <c r="D35" s="5"/>
      <c r="E35" s="5"/>
      <c r="F35" s="5"/>
      <c r="G35" s="29">
        <f>G34*0.202</f>
        <v>7844.3407400000015</v>
      </c>
      <c r="H35" s="35"/>
    </row>
    <row r="36" spans="1:8" ht="12.75">
      <c r="A36" s="11" t="s">
        <v>46</v>
      </c>
      <c r="B36" s="5"/>
      <c r="C36" s="5"/>
      <c r="D36" s="5"/>
      <c r="E36" s="5"/>
      <c r="F36" s="5"/>
      <c r="G36" s="29">
        <v>293.1</v>
      </c>
      <c r="H36" s="35"/>
    </row>
    <row r="37" spans="1:8" ht="12.75">
      <c r="A37" s="12" t="s">
        <v>10</v>
      </c>
      <c r="B37" s="3"/>
      <c r="C37" s="3"/>
      <c r="D37" s="3"/>
      <c r="E37" s="3"/>
      <c r="F37" s="3"/>
      <c r="G37" s="84">
        <v>268.53</v>
      </c>
      <c r="H37" s="39"/>
    </row>
    <row r="38" spans="1:8" ht="12.75">
      <c r="A38" s="11" t="s">
        <v>11</v>
      </c>
      <c r="B38" s="5"/>
      <c r="C38" s="5"/>
      <c r="D38" s="5"/>
      <c r="E38" s="5"/>
      <c r="F38" s="5"/>
      <c r="G38" s="29">
        <v>176.76</v>
      </c>
      <c r="H38" s="35"/>
    </row>
    <row r="39" spans="1:8" ht="12.75">
      <c r="A39" s="57" t="s">
        <v>12</v>
      </c>
      <c r="B39" s="61"/>
      <c r="C39" s="61"/>
      <c r="D39" s="61"/>
      <c r="E39" s="61"/>
      <c r="F39" s="61"/>
      <c r="G39" s="92">
        <f>SUM(G40:G43)</f>
        <v>0</v>
      </c>
      <c r="H39" s="58"/>
    </row>
    <row r="40" spans="1:8" ht="12.75">
      <c r="A40" s="11" t="s">
        <v>13</v>
      </c>
      <c r="B40" s="5"/>
      <c r="C40" s="5"/>
      <c r="D40" s="5"/>
      <c r="E40" s="5"/>
      <c r="F40" s="5"/>
      <c r="G40" s="29">
        <v>0</v>
      </c>
      <c r="H40" s="35"/>
    </row>
    <row r="41" spans="1:8" ht="12.75">
      <c r="A41" s="12" t="s">
        <v>35</v>
      </c>
      <c r="B41" s="3"/>
      <c r="C41" s="3"/>
      <c r="D41" s="3"/>
      <c r="E41" s="3"/>
      <c r="F41" s="3"/>
      <c r="G41" s="29">
        <f>G40*0.202</f>
        <v>0</v>
      </c>
      <c r="H41" s="35"/>
    </row>
    <row r="42" spans="1:8" ht="12.75">
      <c r="A42" s="11" t="s">
        <v>14</v>
      </c>
      <c r="B42" s="5"/>
      <c r="C42" s="5"/>
      <c r="D42" s="5"/>
      <c r="E42" s="5"/>
      <c r="F42" s="5"/>
      <c r="G42" s="86">
        <v>0</v>
      </c>
      <c r="H42" s="34"/>
    </row>
    <row r="43" spans="1:8" ht="12.75">
      <c r="A43" s="12" t="s">
        <v>15</v>
      </c>
      <c r="B43" s="3"/>
      <c r="C43" s="3"/>
      <c r="D43" s="3"/>
      <c r="E43" s="3"/>
      <c r="F43" s="3"/>
      <c r="G43" s="84">
        <v>0</v>
      </c>
      <c r="H43" s="39"/>
    </row>
    <row r="44" spans="1:8" ht="12.75">
      <c r="A44" s="48" t="s">
        <v>36</v>
      </c>
      <c r="B44" s="59"/>
      <c r="C44" s="59"/>
      <c r="D44" s="59"/>
      <c r="E44" s="59"/>
      <c r="F44" s="59"/>
      <c r="G44" s="90">
        <f>SUM(G45:G48)</f>
        <v>0</v>
      </c>
      <c r="H44" s="60"/>
    </row>
    <row r="45" spans="1:8" ht="12.75">
      <c r="A45" s="10" t="s">
        <v>16</v>
      </c>
      <c r="B45" s="2"/>
      <c r="C45" s="2"/>
      <c r="D45" s="2"/>
      <c r="E45" s="2"/>
      <c r="F45" s="2"/>
      <c r="G45" s="87">
        <v>0</v>
      </c>
      <c r="H45" s="36"/>
    </row>
    <row r="46" spans="1:8" ht="12.75">
      <c r="A46" s="11" t="s">
        <v>37</v>
      </c>
      <c r="B46" s="5"/>
      <c r="C46" s="5"/>
      <c r="D46" s="5"/>
      <c r="E46" s="5"/>
      <c r="F46" s="5"/>
      <c r="G46" s="86">
        <f>ROUND(G45*0.2,2)</f>
        <v>0</v>
      </c>
      <c r="H46" s="34"/>
    </row>
    <row r="47" spans="1:8" ht="12.75">
      <c r="A47" s="11" t="s">
        <v>17</v>
      </c>
      <c r="B47" s="5"/>
      <c r="C47" s="5"/>
      <c r="D47" s="5"/>
      <c r="E47" s="5"/>
      <c r="F47" s="5"/>
      <c r="G47" s="88">
        <v>0</v>
      </c>
      <c r="H47" s="38"/>
    </row>
    <row r="48" spans="1:8" ht="12.75">
      <c r="A48" s="13" t="s">
        <v>18</v>
      </c>
      <c r="B48" s="4"/>
      <c r="C48" s="4"/>
      <c r="D48" s="4"/>
      <c r="E48" s="4"/>
      <c r="F48" s="4"/>
      <c r="G48" s="88">
        <v>0</v>
      </c>
      <c r="H48" s="38"/>
    </row>
    <row r="49" spans="1:8" ht="12.75">
      <c r="A49" s="55" t="s">
        <v>41</v>
      </c>
      <c r="B49" s="62"/>
      <c r="C49" s="62"/>
      <c r="D49" s="62"/>
      <c r="E49" s="62"/>
      <c r="F49" s="62"/>
      <c r="G49" s="89">
        <f>SUM(G50+G51+G52+G53)</f>
        <v>0</v>
      </c>
      <c r="H49" s="56"/>
    </row>
    <row r="50" spans="1:8" ht="12.75">
      <c r="A50" s="10" t="s">
        <v>44</v>
      </c>
      <c r="B50" s="2"/>
      <c r="C50" s="2"/>
      <c r="D50" s="2"/>
      <c r="E50" s="2"/>
      <c r="F50" s="2"/>
      <c r="G50" s="88">
        <v>0</v>
      </c>
      <c r="H50" s="38"/>
    </row>
    <row r="51" spans="1:8" ht="12.75">
      <c r="A51" s="11" t="s">
        <v>42</v>
      </c>
      <c r="B51" s="5"/>
      <c r="C51" s="5"/>
      <c r="D51" s="5"/>
      <c r="E51" s="5"/>
      <c r="F51" s="5"/>
      <c r="G51" s="88">
        <f>ROUND(G50*0.202,2)</f>
        <v>0</v>
      </c>
      <c r="H51" s="38"/>
    </row>
    <row r="52" spans="1:8" ht="12.75">
      <c r="A52" s="11" t="s">
        <v>45</v>
      </c>
      <c r="B52" s="5"/>
      <c r="C52" s="5"/>
      <c r="D52" s="5"/>
      <c r="E52" s="5"/>
      <c r="F52" s="5"/>
      <c r="G52" s="88">
        <v>0</v>
      </c>
      <c r="H52" s="38"/>
    </row>
    <row r="53" spans="1:8" ht="12.75">
      <c r="A53" s="13" t="s">
        <v>43</v>
      </c>
      <c r="B53" s="4"/>
      <c r="C53" s="4"/>
      <c r="D53" s="4"/>
      <c r="E53" s="4"/>
      <c r="F53" s="4"/>
      <c r="G53" s="88">
        <v>0</v>
      </c>
      <c r="H53" s="38"/>
    </row>
    <row r="54" spans="1:8" ht="12.75">
      <c r="A54" s="55" t="s">
        <v>47</v>
      </c>
      <c r="B54" s="62"/>
      <c r="C54" s="62"/>
      <c r="D54" s="62"/>
      <c r="E54" s="62"/>
      <c r="F54" s="62"/>
      <c r="G54" s="89">
        <v>0</v>
      </c>
      <c r="H54" s="56"/>
    </row>
    <row r="55" spans="1:8" ht="12.75">
      <c r="A55" s="55" t="s">
        <v>48</v>
      </c>
      <c r="B55" s="62"/>
      <c r="C55" s="62"/>
      <c r="D55" s="62"/>
      <c r="E55" s="62"/>
      <c r="F55" s="62"/>
      <c r="G55" s="90">
        <v>0</v>
      </c>
      <c r="H55" s="60"/>
    </row>
    <row r="56" spans="1:8" ht="13.5" thickBot="1">
      <c r="A56" s="57" t="s">
        <v>49</v>
      </c>
      <c r="B56" s="61"/>
      <c r="C56" s="61"/>
      <c r="D56" s="61"/>
      <c r="E56" s="61"/>
      <c r="F56" s="61"/>
      <c r="G56" s="91">
        <v>202.84</v>
      </c>
      <c r="H56" s="75"/>
    </row>
    <row r="57" spans="1:8" ht="12.75">
      <c r="A57" s="15" t="s">
        <v>27</v>
      </c>
      <c r="B57" s="16"/>
      <c r="C57" s="16"/>
      <c r="D57" s="16"/>
      <c r="E57" s="16"/>
      <c r="F57" s="16"/>
      <c r="G57" s="100">
        <v>6849.62</v>
      </c>
      <c r="H57" s="76"/>
    </row>
    <row r="58" spans="1:8" ht="13.5" thickBot="1">
      <c r="A58" s="66" t="s">
        <v>57</v>
      </c>
      <c r="B58" s="67"/>
      <c r="C58" s="67"/>
      <c r="D58" s="67"/>
      <c r="E58" s="67"/>
      <c r="F58" s="67"/>
      <c r="G58" s="101">
        <v>0</v>
      </c>
      <c r="H58" s="58"/>
    </row>
    <row r="59" spans="1:8" ht="13.5" thickBot="1">
      <c r="A59" s="21" t="s">
        <v>58</v>
      </c>
      <c r="B59" s="7"/>
      <c r="C59" s="7"/>
      <c r="D59" s="7"/>
      <c r="E59" s="7"/>
      <c r="F59" s="7"/>
      <c r="G59" s="102">
        <f>ROUND(G3*1.25*K1,2)</f>
        <v>15855.6</v>
      </c>
      <c r="H59" s="113"/>
    </row>
    <row r="60" spans="1:8" ht="13.5" thickBot="1">
      <c r="A60" s="21" t="s">
        <v>59</v>
      </c>
      <c r="B60" s="7"/>
      <c r="C60" s="7"/>
      <c r="D60" s="7"/>
      <c r="E60" s="7"/>
      <c r="F60" s="7"/>
      <c r="G60" s="102">
        <v>0</v>
      </c>
      <c r="H60" s="113"/>
    </row>
    <row r="61" spans="1:8" ht="12.75">
      <c r="A61" s="18" t="s">
        <v>60</v>
      </c>
      <c r="B61" s="9"/>
      <c r="C61" s="9"/>
      <c r="D61" s="9"/>
      <c r="E61" s="9"/>
      <c r="F61" s="9"/>
      <c r="G61" s="100">
        <f>ROUND((G9+G13+H9)*20%,2)</f>
        <v>27454.27</v>
      </c>
      <c r="H61" s="76"/>
    </row>
    <row r="62" spans="1:8" ht="13.5" thickBot="1">
      <c r="A62" s="19" t="s">
        <v>50</v>
      </c>
      <c r="B62" s="20"/>
      <c r="C62" s="20"/>
      <c r="D62" s="20"/>
      <c r="E62" s="20"/>
      <c r="F62" s="20"/>
      <c r="G62" s="103"/>
      <c r="H62" s="114"/>
    </row>
    <row r="63" spans="1:8" ht="13.5" thickBot="1">
      <c r="A63" s="68" t="s">
        <v>65</v>
      </c>
      <c r="B63" s="7"/>
      <c r="C63" s="7"/>
      <c r="D63" s="7"/>
      <c r="E63" s="7"/>
      <c r="F63" s="7"/>
      <c r="G63" s="104">
        <f>(G9+G13+H9)*1%</f>
        <v>1372.7133000000001</v>
      </c>
      <c r="H63" s="115"/>
    </row>
    <row r="64" spans="1:8" ht="13.5" thickBot="1">
      <c r="A64" s="68" t="s">
        <v>66</v>
      </c>
      <c r="B64" s="7"/>
      <c r="C64" s="7"/>
      <c r="D64" s="7"/>
      <c r="E64" s="7"/>
      <c r="F64" s="7"/>
      <c r="G64" s="104">
        <v>-444.23</v>
      </c>
      <c r="H64" s="115"/>
    </row>
    <row r="65" spans="1:8" ht="12.75">
      <c r="A65" s="69" t="s">
        <v>61</v>
      </c>
      <c r="B65" s="16"/>
      <c r="C65" s="16"/>
      <c r="D65" s="16"/>
      <c r="E65" s="16"/>
      <c r="F65" s="16"/>
      <c r="G65" s="79">
        <f>SUM(G66:G68)</f>
        <v>2678.1</v>
      </c>
      <c r="H65" s="77"/>
    </row>
    <row r="66" spans="1:8" ht="12.75">
      <c r="A66" s="44" t="s">
        <v>76</v>
      </c>
      <c r="B66" s="45"/>
      <c r="C66" s="45"/>
      <c r="D66" s="45"/>
      <c r="E66" s="45"/>
      <c r="F66" s="4"/>
      <c r="G66" s="80">
        <v>2678.1</v>
      </c>
      <c r="H66" s="116"/>
    </row>
    <row r="67" spans="1:8" ht="12.75">
      <c r="A67" s="27"/>
      <c r="B67" s="5"/>
      <c r="C67" s="5"/>
      <c r="D67" s="5"/>
      <c r="E67" s="5"/>
      <c r="F67" s="5"/>
      <c r="G67" s="80">
        <v>0</v>
      </c>
      <c r="H67" s="116"/>
    </row>
    <row r="68" spans="1:8" ht="13.5" thickBot="1">
      <c r="A68" s="22"/>
      <c r="B68" s="20"/>
      <c r="C68" s="20"/>
      <c r="D68" s="20"/>
      <c r="E68" s="20"/>
      <c r="F68" s="20"/>
      <c r="G68" s="81">
        <v>0</v>
      </c>
      <c r="H68" s="117"/>
    </row>
    <row r="69" spans="1:8" ht="12.75">
      <c r="A69" s="71" t="s">
        <v>62</v>
      </c>
      <c r="B69" s="72"/>
      <c r="C69" s="72"/>
      <c r="D69" s="72"/>
      <c r="E69" s="72"/>
      <c r="F69" s="73"/>
      <c r="G69" s="79">
        <v>0</v>
      </c>
      <c r="H69" s="118"/>
    </row>
    <row r="70" spans="1:8" ht="13.5" thickBot="1">
      <c r="A70" s="22" t="s">
        <v>64</v>
      </c>
      <c r="B70" s="70"/>
      <c r="C70" s="70"/>
      <c r="D70" s="70"/>
      <c r="E70" s="70"/>
      <c r="F70" s="70"/>
      <c r="G70" s="82">
        <f>ROUND(G69*0.2,2)</f>
        <v>0</v>
      </c>
      <c r="H70" s="78"/>
    </row>
    <row r="71" spans="1:8" ht="13.5" thickBot="1">
      <c r="A71" s="40" t="s">
        <v>19</v>
      </c>
      <c r="B71" s="41"/>
      <c r="C71" s="41"/>
      <c r="D71" s="41"/>
      <c r="E71" s="41"/>
      <c r="F71" s="41"/>
      <c r="G71" s="95">
        <f>SUM(G17+G24+G32+G57+G58+G59+G60+G61+G63+G64+G65+G69+G70)</f>
        <v>139329.62404</v>
      </c>
      <c r="H71" s="37"/>
    </row>
    <row r="72" spans="1:8" ht="13.5" thickBot="1">
      <c r="A72" s="42" t="s">
        <v>75</v>
      </c>
      <c r="B72" s="41"/>
      <c r="C72" s="41"/>
      <c r="D72" s="41"/>
      <c r="E72" s="41"/>
      <c r="F72" s="41"/>
      <c r="G72" s="105">
        <f>SUM(G6+G15-G71)</f>
        <v>-63733.33403999999</v>
      </c>
      <c r="H72" s="43"/>
    </row>
    <row r="73" spans="1:7" ht="12.75">
      <c r="A73" t="s">
        <v>20</v>
      </c>
      <c r="G73" t="s">
        <v>73</v>
      </c>
    </row>
    <row r="74" spans="1:7" ht="12.75">
      <c r="A74" t="s">
        <v>67</v>
      </c>
      <c r="G74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2018-04-02T04:33:53Z</cp:lastPrinted>
  <dcterms:created xsi:type="dcterms:W3CDTF">1996-10-08T23:32:33Z</dcterms:created>
  <dcterms:modified xsi:type="dcterms:W3CDTF">2019-04-23T10:53:49Z</dcterms:modified>
  <cp:category/>
  <cp:version/>
  <cp:contentType/>
  <cp:contentStatus/>
</cp:coreProperties>
</file>