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<sst xmlns="http://schemas.openxmlformats.org/spreadsheetml/2006/main" count="90" uniqueCount="89">
  <si>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</si>
  <si>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</si>
  <si>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</si>
  <si>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</si>
  <si>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</si>
  <si>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</si>
  <si>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</si>
  <si>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</si>
  <si>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</si>
  <si>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</si>
  <si>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</si>
  <si>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</si>
  <si>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</si>
  <si>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</si>
  <si>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</si>
  <si>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</si>
  <si>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</si>
  <si>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</si>
  <si>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</si>
  <si>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</si>
  <si>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</si>
  <si>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</si>
  <si>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</si>
  <si>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</si>
  <si>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</si>
  <si>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</si>
  <si>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</si>
  <si>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</si>
  <si>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</si>
  <si>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</si>
  <si>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</si>
  <si>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</si>
  <si>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</si>
  <si>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</si>
  <si>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</si>
  <si>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</si>
  <si>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</si>
  <si>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</si>
  <si>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</si>
  <si>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</si>
  <si>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</si>
  <si>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</si>
  <si>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</si>
  <si>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</si>
  <si>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</si>
  <si>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</si>
  <si>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</si>
  <si>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</si>
  <si>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</si>
  <si>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</si>
  <si>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</si>
  <si>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</si>
  <si>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</si>
  <si>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</si>
  <si>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</si>
  <si>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</si>
  <si>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</si>
  <si>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Кучерявенко 7</t>
  </si>
  <si>
    <t>3.2.3. Материалы (моющие средства, дезосредства)</t>
  </si>
  <si>
    <t>ОДН</t>
  </si>
  <si>
    <t xml:space="preserve">     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</si>
  <si>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</si>
  <si>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</si>
  <si>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</si>
  <si>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</si>
  <si>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</si>
  <si>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</si>
  <si>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</si>
  <si>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</si>
  <si>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</si>
  <si>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</si>
  <si>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</si>
  <si>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</si>
  <si>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</si>
  <si>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</si>
  <si>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</si>
  <si>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</si>
  <si>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</si>
  <si>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</si>
  <si>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</si>
  <si>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</si>
  <si>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Диагностика ВДГО</t>
  </si>
  <si>
    <t>ТО системы видеонаблюдения</t>
  </si>
  <si>
    <t xml:space="preserve">Изготовление аншлагов 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</si>
  <si>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</si>
  <si>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</si>
  <si>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</t>
  </si>
  <si>
    <t xml:space="preserve">С.А. Шульгин </t>
  </si>
  <si>
    <t>С.Г. Захаров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</si>
</sst>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182" fontId="0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0" fillId="0" borderId="4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7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B43">
      <selection activeCell="J27" sqref="J27"/>
    </sheetView>
  </sheetViews>
  <sheetFormatPr defaultColWidth="9.140625" defaultRowHeight="12.75" customHeight="1"/>
  <cols>
    <col min="1" max="1" width="10.140625" style="0" bestFit="1" customWidth="1"/>
    <col min="6" max="6" width="42.8515625" style="0" customWidth="1"/>
    <col min="7" max="7" width="15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60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8">
        <v>3716.4</v>
      </c>
      <c r="H3" s="100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94">
        <v>26.5</v>
      </c>
      <c r="H4" s="109"/>
      <c r="I4" s="3"/>
      <c r="J4" s="43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89"/>
      <c r="H5" s="111" t="s">
        <v>59</v>
      </c>
    </row>
    <row r="6" spans="1:8" ht="12.75" customHeight="1">
      <c r="A6" s="70" t="s">
        <v>63</v>
      </c>
      <c r="B6" s="4"/>
      <c r="C6" s="4"/>
      <c r="D6" s="4"/>
      <c r="E6" s="4"/>
      <c r="F6" s="4"/>
      <c r="G6" s="83">
        <v>-49518.05</v>
      </c>
      <c r="H6" s="125">
        <v>0</v>
      </c>
    </row>
    <row r="7" spans="1:8" ht="12.75" customHeight="1">
      <c r="A7" s="5" t="s">
        <v>64</v>
      </c>
      <c r="B7" s="5"/>
      <c r="C7" s="5"/>
      <c r="D7" s="5"/>
      <c r="E7" s="5"/>
      <c r="F7" s="5"/>
      <c r="G7" s="81">
        <v>87888.73</v>
      </c>
      <c r="H7" s="33">
        <v>25313.27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28">
        <v>1174342.2</v>
      </c>
      <c r="H8" s="34">
        <v>168551.7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81">
        <v>1142217.16</v>
      </c>
      <c r="H9" s="33">
        <v>163011.18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81">
        <f>SUM(G7+G8-G9)</f>
        <v>120013.77000000002</v>
      </c>
      <c r="H10" s="33">
        <f>SUM(H7+H8-H9)</f>
        <v>30853.790000000008</v>
      </c>
    </row>
    <row r="11" spans="1:8" ht="12.75" customHeight="1">
      <c r="A11" s="11" t="s">
        <v>62</v>
      </c>
      <c r="B11" s="5"/>
      <c r="C11" s="5"/>
      <c r="D11" s="5"/>
      <c r="E11" s="5"/>
      <c r="F11" s="5"/>
      <c r="G11" s="81">
        <v>5044.65</v>
      </c>
      <c r="H11" s="33"/>
    </row>
    <row r="12" spans="1:8" ht="12.75" customHeight="1">
      <c r="A12" s="11" t="s">
        <v>50</v>
      </c>
      <c r="B12" s="5"/>
      <c r="C12" s="5"/>
      <c r="D12" s="5"/>
      <c r="E12" s="5"/>
      <c r="F12" s="5"/>
      <c r="G12" s="81">
        <v>12000</v>
      </c>
      <c r="H12" s="33"/>
    </row>
    <row r="13" spans="1:8" ht="12.75" customHeight="1">
      <c r="A13" s="11" t="s">
        <v>51</v>
      </c>
      <c r="B13" s="5"/>
      <c r="C13" s="5"/>
      <c r="D13" s="5"/>
      <c r="E13" s="5"/>
      <c r="F13" s="5"/>
      <c r="G13" s="81">
        <v>12500</v>
      </c>
      <c r="H13" s="33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82">
        <f>SUM(G11+G12-G13)</f>
        <v>4544.6500000000015</v>
      </c>
      <c r="H14" s="126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0">
        <f>G9+G13+H9</f>
        <v>1317728.3399999999</v>
      </c>
      <c r="H15" s="36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91" t="s">
        <v>55</v>
      </c>
      <c r="H16" s="127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54071.47</v>
      </c>
      <c r="H17" s="101"/>
    </row>
    <row r="18" spans="1:8" ht="12.75" customHeight="1" thickBot="1">
      <c r="A18" s="48" t="s">
        <v>31</v>
      </c>
      <c r="B18" s="20"/>
      <c r="C18" s="20"/>
      <c r="D18" s="20"/>
      <c r="E18" s="20"/>
      <c r="F18" s="20"/>
      <c r="G18" s="51"/>
      <c r="H18" s="102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28936.09</v>
      </c>
      <c r="H19" s="80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8738.7</v>
      </c>
      <c r="H20" s="8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1666.52</v>
      </c>
      <c r="H21" s="80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883.16</v>
      </c>
      <c r="H22" s="80"/>
    </row>
    <row r="23" spans="1:8" ht="12.75" customHeight="1" thickBot="1">
      <c r="A23" s="11" t="s">
        <v>61</v>
      </c>
      <c r="B23" s="5"/>
      <c r="C23" s="17"/>
      <c r="D23" s="5"/>
      <c r="E23" s="5"/>
      <c r="F23" s="5"/>
      <c r="G23" s="29">
        <v>13847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187946.59</v>
      </c>
      <c r="H24" s="50"/>
    </row>
    <row r="25" spans="1:8" ht="12.75" customHeight="1" thickBot="1">
      <c r="A25" s="19" t="s">
        <v>24</v>
      </c>
      <c r="B25" s="20"/>
      <c r="C25" s="20"/>
      <c r="D25" s="20"/>
      <c r="E25" s="20"/>
      <c r="F25" s="49"/>
      <c r="G25" s="92"/>
      <c r="H25" s="128"/>
    </row>
    <row r="26" spans="1:8" ht="12.75" customHeight="1">
      <c r="A26" s="12" t="s">
        <v>27</v>
      </c>
      <c r="B26" s="3"/>
      <c r="C26" s="3"/>
      <c r="D26" s="3"/>
      <c r="E26" s="3"/>
      <c r="F26" s="3"/>
      <c r="G26" s="79">
        <v>71222.53</v>
      </c>
      <c r="H26" s="129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ROUND(G26*0.302,2)+203.46</f>
        <v>21712.66</v>
      </c>
      <c r="H27" s="80"/>
    </row>
    <row r="28" spans="1:8" ht="12.75" customHeight="1">
      <c r="A28" s="12" t="s">
        <v>8</v>
      </c>
      <c r="B28" s="3"/>
      <c r="C28" s="3"/>
      <c r="D28" s="3"/>
      <c r="E28" s="3"/>
      <c r="F28" s="3"/>
      <c r="G28" s="79">
        <v>2392.5</v>
      </c>
      <c r="H28" s="38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1890.64</v>
      </c>
      <c r="H29" s="34"/>
    </row>
    <row r="30" spans="1:8" ht="12.75" customHeight="1">
      <c r="A30" s="11" t="s">
        <v>21</v>
      </c>
      <c r="B30" s="5"/>
      <c r="C30" s="5"/>
      <c r="D30" s="5"/>
      <c r="E30" s="5"/>
      <c r="F30" s="25"/>
      <c r="G30" s="28">
        <v>46762.26</v>
      </c>
      <c r="H30" s="80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93">
        <v>43966</v>
      </c>
      <c r="H31" s="45"/>
    </row>
    <row r="32" spans="1:8" ht="12.75" customHeight="1" thickBot="1">
      <c r="A32" s="60" t="s">
        <v>25</v>
      </c>
      <c r="B32" s="61"/>
      <c r="C32" s="61"/>
      <c r="D32" s="61"/>
      <c r="E32" s="61"/>
      <c r="F32" s="62"/>
      <c r="G32" s="94">
        <f>G33+G39+G44+G49+G54+G55+G56</f>
        <v>305826.64999999997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84">
        <f>SUM(G34:G38)</f>
        <v>448.5</v>
      </c>
      <c r="H33" s="53"/>
    </row>
    <row r="34" spans="1:8" ht="12.75" customHeight="1">
      <c r="A34" s="12" t="s">
        <v>33</v>
      </c>
      <c r="B34" s="3"/>
      <c r="C34" s="3"/>
      <c r="D34" s="3"/>
      <c r="E34" s="3"/>
      <c r="F34" s="3"/>
      <c r="G34" s="79">
        <v>0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448.5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9">
        <v>0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87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58</v>
      </c>
      <c r="B42" s="5"/>
      <c r="C42" s="5"/>
      <c r="D42" s="5"/>
      <c r="E42" s="5"/>
      <c r="F42" s="5"/>
      <c r="G42" s="81">
        <v>0</v>
      </c>
      <c r="H42" s="33"/>
    </row>
    <row r="43" spans="1:8" ht="12.75" customHeight="1">
      <c r="A43" s="12" t="s">
        <v>14</v>
      </c>
      <c r="B43" s="3"/>
      <c r="C43" s="3"/>
      <c r="D43" s="3"/>
      <c r="E43" s="3"/>
      <c r="F43" s="3"/>
      <c r="G43" s="79">
        <v>0</v>
      </c>
      <c r="H43" s="38"/>
    </row>
    <row r="44" spans="1:8" ht="12.75" customHeight="1">
      <c r="A44" s="46" t="s">
        <v>35</v>
      </c>
      <c r="B44" s="56"/>
      <c r="C44" s="56"/>
      <c r="D44" s="56"/>
      <c r="E44" s="56"/>
      <c r="F44" s="56"/>
      <c r="G44" s="85">
        <f>SUM(G45:G48)</f>
        <v>114860.39</v>
      </c>
      <c r="H44" s="57"/>
    </row>
    <row r="45" spans="1:8" ht="12.75" customHeight="1">
      <c r="A45" s="10" t="s">
        <v>15</v>
      </c>
      <c r="B45" s="2"/>
      <c r="C45" s="2"/>
      <c r="D45" s="2"/>
      <c r="E45" s="2"/>
      <c r="F45" s="2"/>
      <c r="G45" s="82">
        <v>87056.79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81">
        <f>ROUND(G45*0.302,2)</f>
        <v>26291.15</v>
      </c>
      <c r="H46" s="33"/>
    </row>
    <row r="47" spans="1:8" ht="12.75" customHeight="1">
      <c r="A47" s="11" t="s">
        <v>16</v>
      </c>
      <c r="B47" s="5"/>
      <c r="C47" s="5"/>
      <c r="D47" s="5"/>
      <c r="E47" s="5"/>
      <c r="F47" s="5"/>
      <c r="G47" s="83">
        <v>955.7</v>
      </c>
      <c r="H47" s="37"/>
    </row>
    <row r="48" spans="1:8" ht="12.75" customHeight="1">
      <c r="A48" s="13" t="s">
        <v>17</v>
      </c>
      <c r="B48" s="4"/>
      <c r="C48" s="4"/>
      <c r="D48" s="4"/>
      <c r="E48" s="4"/>
      <c r="F48" s="4"/>
      <c r="G48" s="83">
        <v>556.75</v>
      </c>
      <c r="H48" s="37"/>
    </row>
    <row r="49" spans="1:8" ht="12.75" customHeight="1">
      <c r="A49" s="52" t="s">
        <v>39</v>
      </c>
      <c r="B49" s="59"/>
      <c r="C49" s="59"/>
      <c r="D49" s="59"/>
      <c r="E49" s="59"/>
      <c r="F49" s="59"/>
      <c r="G49" s="84">
        <f>SUM(G50+G51+G52+G53)</f>
        <v>184037.27</v>
      </c>
      <c r="H49" s="53"/>
    </row>
    <row r="50" spans="1:8" ht="12.75" customHeight="1">
      <c r="A50" s="10" t="s">
        <v>42</v>
      </c>
      <c r="B50" s="2"/>
      <c r="C50" s="2"/>
      <c r="D50" s="2"/>
      <c r="E50" s="2"/>
      <c r="F50" s="2"/>
      <c r="G50" s="83">
        <v>135535.29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83">
        <f>ROUND(G50*0.302,2)</f>
        <v>40931.66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83">
        <v>1713.96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83">
        <v>5856.36</v>
      </c>
      <c r="H53" s="37"/>
    </row>
    <row r="54" spans="1:8" ht="12.75" customHeight="1">
      <c r="A54" s="52" t="s">
        <v>45</v>
      </c>
      <c r="B54" s="59"/>
      <c r="C54" s="59"/>
      <c r="D54" s="59"/>
      <c r="E54" s="59"/>
      <c r="F54" s="59"/>
      <c r="G54" s="84">
        <v>275.37</v>
      </c>
      <c r="H54" s="53"/>
    </row>
    <row r="55" spans="1:8" ht="12.75" customHeight="1">
      <c r="A55" s="52" t="s">
        <v>46</v>
      </c>
      <c r="B55" s="59"/>
      <c r="C55" s="59"/>
      <c r="D55" s="59"/>
      <c r="E55" s="59"/>
      <c r="F55" s="59"/>
      <c r="G55" s="85">
        <v>2828.46</v>
      </c>
      <c r="H55" s="57"/>
    </row>
    <row r="56" spans="1:8" ht="12.75" customHeight="1" thickBot="1">
      <c r="A56" s="54" t="s">
        <v>47</v>
      </c>
      <c r="B56" s="58"/>
      <c r="C56" s="58"/>
      <c r="D56" s="58"/>
      <c r="E56" s="58"/>
      <c r="F56" s="58"/>
      <c r="G56" s="86">
        <v>3376.66</v>
      </c>
      <c r="H56" s="71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95">
        <v>20946.96</v>
      </c>
      <c r="H57" s="72"/>
    </row>
    <row r="58" spans="1:8" ht="12.75" customHeight="1" thickBot="1">
      <c r="A58" s="63" t="s">
        <v>53</v>
      </c>
      <c r="B58" s="64"/>
      <c r="C58" s="64"/>
      <c r="D58" s="64"/>
      <c r="E58" s="64"/>
      <c r="F58" s="64"/>
      <c r="G58" s="96">
        <v>0</v>
      </c>
      <c r="H58" s="55"/>
    </row>
    <row r="59" spans="1:8" ht="12.75" customHeight="1" thickBot="1">
      <c r="A59" s="21" t="s">
        <v>65</v>
      </c>
      <c r="B59" s="7"/>
      <c r="C59" s="7"/>
      <c r="D59" s="7"/>
      <c r="E59" s="7"/>
      <c r="F59" s="7"/>
      <c r="G59" s="97">
        <v>4466</v>
      </c>
      <c r="H59" s="103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7">
        <f>ROUND(G3*4.26*K1,2)+5000+480.53+2680</f>
        <v>198142.9</v>
      </c>
      <c r="H60" s="103"/>
    </row>
    <row r="61" spans="1:8" ht="12.75" customHeight="1" thickBot="1">
      <c r="A61" s="18" t="s">
        <v>68</v>
      </c>
      <c r="B61" s="9"/>
      <c r="C61" s="9"/>
      <c r="D61" s="9"/>
      <c r="E61" s="9"/>
      <c r="F61" s="9"/>
      <c r="G61" s="117">
        <v>207.45</v>
      </c>
      <c r="H61" s="103"/>
    </row>
    <row r="62" spans="1:8" ht="12.75" customHeight="1">
      <c r="A62" s="18" t="s">
        <v>66</v>
      </c>
      <c r="B62" s="9"/>
      <c r="C62" s="9"/>
      <c r="D62" s="9"/>
      <c r="E62" s="9"/>
      <c r="F62" s="9"/>
      <c r="G62" s="95">
        <f>ROUND((G9+G13+H9)*20%,2)</f>
        <v>263545.67</v>
      </c>
      <c r="H62" s="72"/>
    </row>
    <row r="63" spans="1:8" ht="12.75" customHeight="1" thickBot="1">
      <c r="A63" s="19" t="s">
        <v>67</v>
      </c>
      <c r="B63" s="20"/>
      <c r="C63" s="20"/>
      <c r="D63" s="20"/>
      <c r="E63" s="20"/>
      <c r="F63" s="20"/>
      <c r="G63" s="116"/>
      <c r="H63" s="104"/>
    </row>
    <row r="64" spans="1:8" ht="12.75" customHeight="1" thickBot="1">
      <c r="A64" s="65" t="s">
        <v>69</v>
      </c>
      <c r="B64" s="7"/>
      <c r="C64" s="7"/>
      <c r="D64" s="7"/>
      <c r="E64" s="7"/>
      <c r="F64" s="7"/>
      <c r="G64" s="98">
        <f>(G9+G13+H9)*1%</f>
        <v>13177.283399999998</v>
      </c>
      <c r="H64" s="105"/>
    </row>
    <row r="65" spans="1:8" ht="12.75" customHeight="1" thickBot="1">
      <c r="A65" s="65" t="s">
        <v>70</v>
      </c>
      <c r="B65" s="7"/>
      <c r="C65" s="7"/>
      <c r="D65" s="7"/>
      <c r="E65" s="7"/>
      <c r="F65" s="7"/>
      <c r="G65" s="98">
        <f>G66+G67+G68+G69+G70+G71</f>
        <v>6985.01</v>
      </c>
      <c r="H65" s="73"/>
    </row>
    <row r="66" spans="1:8" s="31" customFormat="1" ht="12.75" customHeight="1">
      <c r="A66" s="121" t="s">
        <v>84</v>
      </c>
      <c r="B66" s="4"/>
      <c r="C66" s="4"/>
      <c r="D66" s="4"/>
      <c r="E66" s="4"/>
      <c r="F66" s="4"/>
      <c r="G66" s="84">
        <v>200</v>
      </c>
      <c r="H66" s="107"/>
    </row>
    <row r="67" spans="1:8" s="31" customFormat="1" ht="12.75" customHeight="1">
      <c r="A67" s="119" t="s">
        <v>72</v>
      </c>
      <c r="B67" s="5"/>
      <c r="C67" s="5"/>
      <c r="D67" s="5"/>
      <c r="E67" s="5"/>
      <c r="F67" s="5"/>
      <c r="G67" s="85"/>
      <c r="H67" s="118"/>
    </row>
    <row r="68" spans="1:8" s="31" customFormat="1" ht="12.75" customHeight="1">
      <c r="A68" s="119" t="s">
        <v>73</v>
      </c>
      <c r="B68" s="5"/>
      <c r="C68" s="5"/>
      <c r="D68" s="5"/>
      <c r="E68" s="5"/>
      <c r="F68" s="5"/>
      <c r="G68" s="85">
        <v>4459.68</v>
      </c>
      <c r="H68" s="118"/>
    </row>
    <row r="69" spans="1:8" s="31" customFormat="1" ht="12.75" customHeight="1">
      <c r="A69" s="119" t="s">
        <v>74</v>
      </c>
      <c r="B69" s="5"/>
      <c r="C69" s="5"/>
      <c r="D69" s="5"/>
      <c r="E69" s="5"/>
      <c r="F69" s="5"/>
      <c r="G69" s="85">
        <v>883.33</v>
      </c>
      <c r="H69" s="118"/>
    </row>
    <row r="70" spans="1:8" s="31" customFormat="1" ht="12.75" customHeight="1">
      <c r="A70" s="119" t="s">
        <v>75</v>
      </c>
      <c r="B70" s="5"/>
      <c r="C70" s="5"/>
      <c r="D70" s="5"/>
      <c r="E70" s="5"/>
      <c r="F70" s="5"/>
      <c r="G70" s="85">
        <v>1337</v>
      </c>
      <c r="H70" s="118"/>
    </row>
    <row r="71" spans="1:8" ht="27.75" customHeight="1" thickBot="1">
      <c r="A71" s="130" t="s">
        <v>76</v>
      </c>
      <c r="B71" s="131"/>
      <c r="C71" s="131"/>
      <c r="D71" s="131"/>
      <c r="E71" s="131"/>
      <c r="F71" s="132"/>
      <c r="G71" s="87">
        <v>105</v>
      </c>
      <c r="H71" s="120"/>
    </row>
    <row r="72" spans="1:8" ht="12.75" customHeight="1" thickBot="1">
      <c r="A72" s="65" t="s">
        <v>71</v>
      </c>
      <c r="B72" s="7"/>
      <c r="C72" s="7"/>
      <c r="D72" s="7"/>
      <c r="E72" s="7"/>
      <c r="F72" s="7"/>
      <c r="G72" s="73">
        <f>SUM(G73:G76)</f>
        <v>27406.86</v>
      </c>
      <c r="H72" s="123"/>
    </row>
    <row r="73" spans="1:8" s="32" customFormat="1" ht="12.75" customHeight="1">
      <c r="A73" s="112" t="s">
        <v>81</v>
      </c>
      <c r="B73" s="113"/>
      <c r="C73" s="113"/>
      <c r="D73" s="113"/>
      <c r="E73" s="113"/>
      <c r="F73" s="113"/>
      <c r="G73" s="110">
        <v>19152</v>
      </c>
      <c r="H73" s="122"/>
    </row>
    <row r="74" spans="1:8" s="32" customFormat="1" ht="12.75" customHeight="1">
      <c r="A74" s="115" t="s">
        <v>82</v>
      </c>
      <c r="B74" s="78"/>
      <c r="C74" s="78"/>
      <c r="D74" s="78"/>
      <c r="E74" s="78"/>
      <c r="F74" s="78"/>
      <c r="G74" s="106">
        <v>7416</v>
      </c>
      <c r="H74" s="114"/>
    </row>
    <row r="75" spans="1:8" s="32" customFormat="1" ht="12.75" customHeight="1">
      <c r="A75" s="115" t="s">
        <v>83</v>
      </c>
      <c r="B75" s="78"/>
      <c r="C75" s="78"/>
      <c r="D75" s="78"/>
      <c r="E75" s="78"/>
      <c r="F75" s="78"/>
      <c r="G75" s="106">
        <v>838.86</v>
      </c>
      <c r="H75" s="108"/>
    </row>
    <row r="76" spans="1:8" s="32" customFormat="1" ht="12.75" customHeight="1" thickBot="1">
      <c r="A76" s="115"/>
      <c r="B76" s="78"/>
      <c r="C76" s="78"/>
      <c r="D76" s="78"/>
      <c r="E76" s="78"/>
      <c r="F76" s="78"/>
      <c r="G76" s="106"/>
      <c r="H76" s="108"/>
    </row>
    <row r="77" spans="1:8" ht="12.75" customHeight="1">
      <c r="A77" s="67" t="s">
        <v>77</v>
      </c>
      <c r="B77" s="68"/>
      <c r="C77" s="68"/>
      <c r="D77" s="68"/>
      <c r="E77" s="68"/>
      <c r="F77" s="69"/>
      <c r="G77" s="75">
        <v>0</v>
      </c>
      <c r="H77" s="124"/>
    </row>
    <row r="78" spans="1:8" ht="12.75" customHeight="1" thickBot="1">
      <c r="A78" s="22" t="s">
        <v>78</v>
      </c>
      <c r="B78" s="66"/>
      <c r="C78" s="66"/>
      <c r="D78" s="66"/>
      <c r="E78" s="66"/>
      <c r="F78" s="66"/>
      <c r="G78" s="76">
        <f>ROUND(G77*0.271,2)</f>
        <v>0</v>
      </c>
      <c r="H78" s="74"/>
    </row>
    <row r="79" spans="1:8" ht="12.75" customHeight="1" thickBot="1">
      <c r="A79" s="22" t="s">
        <v>79</v>
      </c>
      <c r="B79" s="66"/>
      <c r="C79" s="66"/>
      <c r="D79" s="66"/>
      <c r="E79" s="66"/>
      <c r="F79" s="66"/>
      <c r="G79" s="76">
        <v>158779.05</v>
      </c>
      <c r="H79" s="74"/>
    </row>
    <row r="80" spans="1:8" ht="12.75" customHeight="1" thickBot="1">
      <c r="A80" s="22" t="s">
        <v>80</v>
      </c>
      <c r="B80" s="66"/>
      <c r="C80" s="66"/>
      <c r="D80" s="66"/>
      <c r="E80" s="66"/>
      <c r="F80" s="66"/>
      <c r="G80" s="76">
        <v>43327.57</v>
      </c>
      <c r="H80" s="74"/>
    </row>
    <row r="81" spans="1:8" ht="12.75" customHeight="1" thickBot="1">
      <c r="A81" s="39" t="s">
        <v>18</v>
      </c>
      <c r="B81" s="40"/>
      <c r="C81" s="40"/>
      <c r="D81" s="40"/>
      <c r="E81" s="40"/>
      <c r="F81" s="40"/>
      <c r="G81" s="90">
        <f>SUM(G17+G24+G32+G57+G58+G59+G60+G61+G62+G64+G65+G72+G77+G78+G79+G80)</f>
        <v>1284829.4634</v>
      </c>
      <c r="H81" s="36"/>
    </row>
    <row r="82" spans="1:8" ht="12.75" customHeight="1" thickBot="1">
      <c r="A82" s="41" t="s">
        <v>86</v>
      </c>
      <c r="B82" s="40"/>
      <c r="C82" s="40"/>
      <c r="D82" s="40"/>
      <c r="E82" s="40"/>
      <c r="F82" s="40"/>
      <c r="G82" s="99">
        <f>SUM(G6+G15-G81)</f>
        <v>-16619.173400000203</v>
      </c>
      <c r="H82" s="42"/>
    </row>
    <row r="83" spans="1:7" ht="12.75" customHeight="1">
      <c r="A83" t="s">
        <v>19</v>
      </c>
      <c r="G83" t="s">
        <v>88</v>
      </c>
    </row>
    <row r="84" spans="1:7" ht="12.75" customHeight="1">
      <c r="A84" t="s">
        <v>56</v>
      </c>
      <c r="G84" t="s">
        <v>87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2020-03-05T10:28:29Z</cp:lastPrinted>
  <dcterms:created xsi:type="dcterms:W3CDTF">1996-10-08T23:32:33Z</dcterms:created>
  <dcterms:modified xsi:type="dcterms:W3CDTF">2021-03-30T11:00:14Z</dcterms:modified>
  <cp:category/>
  <cp:version/>
  <cp:contentType/>
  <cp:contentStatus/>
</cp:coreProperties>
</file>