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<sst xmlns="http://schemas.openxmlformats.org/spreadsheetml/2006/main" count="84" uniqueCount="83">
  <si>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</si>
  <si>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</si>
  <si>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</si>
  <si>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</si>
  <si>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</si>
  <si>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</si>
  <si>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</si>
  <si>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</si>
  <si>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</si>
  <si>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</si>
  <si>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</si>
  <si>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</si>
  <si>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</si>
  <si>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</si>
  <si>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</si>
  <si>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</si>
  <si>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</si>
  <si>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</si>
  <si>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</si>
  <si>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</si>
  <si>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</si>
  <si>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</si>
  <si>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</si>
  <si>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</si>
  <si>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</si>
  <si>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</si>
  <si>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</si>
  <si>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</si>
  <si>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</si>
  <si>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</si>
  <si>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</si>
  <si>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</si>
  <si>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</si>
  <si>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</si>
  <si>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</si>
  <si>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</si>
  <si>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</si>
  <si>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</si>
  <si>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</si>
  <si>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</si>
  <si>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</si>
  <si>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</si>
  <si>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</si>
  <si>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</si>
  <si>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</si>
  <si>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</si>
  <si>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</si>
  <si>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</si>
  <si>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</si>
  <si>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</si>
  <si>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</si>
  <si>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</si>
  <si>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</si>
  <si>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</si>
  <si>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</si>
  <si>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</si>
  <si>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</si>
  <si>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</si>
  <si>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</si>
  <si>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</si>
  <si>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</si>
  <si>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</si>
  <si>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</si>
  <si>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</si>
  <si>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</si>
  <si>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</si>
  <si>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</si>
  <si>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7</t>
  </si>
  <si>
    <t>3.2.3. Материалы (моющие средства, дезосредства)</t>
  </si>
  <si>
    <t>И.К.Ермачков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</si>
  <si>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</si>
  <si>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</si>
  <si>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</si>
  <si>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</si>
  <si>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</si>
  <si>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</si>
  <si>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Покраска МАФ</t>
  </si>
  <si>
    <t>Т/о системы видеонаблюдения</t>
  </si>
  <si>
    <t>Кронирование и валка деревьев</t>
  </si>
  <si>
    <t>Ремонт стояка канализации</t>
  </si>
  <si>
    <t>Акт о движении средств на финансовом лицевом счете за январь - декабрь 2017 года</t>
  </si>
  <si>
    <t>Остаток (перерасход) переходящий на 01.01.2018 года</t>
  </si>
  <si>
    <t>Ремонт системы видеонаблюдения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</si>
</sst>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30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C1">
      <selection activeCell="J5" sqref="J5:L11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5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80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5">
        <v>3722.3</v>
      </c>
      <c r="H3" s="108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5">
        <v>25</v>
      </c>
      <c r="H4" s="122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6"/>
      <c r="H5" s="124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90">
        <v>-17302.43</v>
      </c>
      <c r="H6" s="123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8">
        <v>49894.61</v>
      </c>
      <c r="H7" s="33">
        <v>0</v>
      </c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8">
        <v>1093350</v>
      </c>
      <c r="H8" s="34">
        <v>162516.21</v>
      </c>
      <c r="I8" s="3"/>
      <c r="J8" s="3"/>
      <c r="K8" s="121"/>
    </row>
    <row r="9" spans="1:11" ht="12.75">
      <c r="A9" s="11" t="s">
        <v>28</v>
      </c>
      <c r="B9" s="5"/>
      <c r="C9" s="5"/>
      <c r="D9" s="5"/>
      <c r="E9" s="5"/>
      <c r="F9" s="5"/>
      <c r="G9" s="88">
        <v>1066046.63</v>
      </c>
      <c r="H9" s="33">
        <v>141209.81</v>
      </c>
      <c r="I9" s="3"/>
      <c r="J9" s="3"/>
      <c r="K9" s="24"/>
    </row>
    <row r="10" spans="1:10" ht="12.75">
      <c r="A10" s="11" t="s">
        <v>52</v>
      </c>
      <c r="B10" s="5"/>
      <c r="C10" s="5"/>
      <c r="D10" s="5"/>
      <c r="E10" s="5"/>
      <c r="F10" s="5"/>
      <c r="G10" s="88">
        <f>SUM(G7+G8-G9)</f>
        <v>77197.98000000021</v>
      </c>
      <c r="H10" s="88">
        <f>SUM(H7+H8-H9)</f>
        <v>21306.399999999994</v>
      </c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88">
        <v>2125</v>
      </c>
      <c r="H11" s="33"/>
      <c r="I11" s="3"/>
      <c r="J11" s="3"/>
    </row>
    <row r="12" spans="1:10" ht="12.75">
      <c r="A12" s="11" t="s">
        <v>53</v>
      </c>
      <c r="B12" s="5"/>
      <c r="C12" s="5"/>
      <c r="D12" s="5"/>
      <c r="E12" s="5"/>
      <c r="F12" s="5"/>
      <c r="G12" s="88">
        <v>16800</v>
      </c>
      <c r="H12" s="33"/>
      <c r="I12" s="3"/>
      <c r="J12" s="3"/>
    </row>
    <row r="13" spans="1:10" ht="12.75">
      <c r="A13" s="11" t="s">
        <v>54</v>
      </c>
      <c r="B13" s="5"/>
      <c r="C13" s="5"/>
      <c r="D13" s="5"/>
      <c r="E13" s="5"/>
      <c r="F13" s="5"/>
      <c r="G13" s="88">
        <v>15500</v>
      </c>
      <c r="H13" s="33"/>
      <c r="I13" s="3"/>
      <c r="J13" s="3"/>
    </row>
    <row r="14" spans="1:10" ht="13.5" thickBot="1">
      <c r="A14" s="12" t="s">
        <v>55</v>
      </c>
      <c r="B14" s="3"/>
      <c r="C14" s="3"/>
      <c r="D14" s="3"/>
      <c r="E14" s="3"/>
      <c r="F14" s="3"/>
      <c r="G14" s="89">
        <f>SUM(G11+G12-G13)</f>
        <v>3425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7">
        <f>G9+G13+H9</f>
        <v>1222756.44</v>
      </c>
      <c r="H15" s="110"/>
      <c r="I15" s="3"/>
      <c r="J15" s="3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98" t="s">
        <v>62</v>
      </c>
      <c r="H16" s="109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50070.66</v>
      </c>
      <c r="H17" s="111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12"/>
    </row>
    <row r="19" spans="1:8" ht="12.75">
      <c r="A19" s="13" t="s">
        <v>5</v>
      </c>
      <c r="B19" s="4"/>
      <c r="C19" s="4"/>
      <c r="D19" s="4"/>
      <c r="E19" s="4"/>
      <c r="F19" s="4"/>
      <c r="G19" s="27">
        <v>24798.29</v>
      </c>
      <c r="H19" s="87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5009.25</v>
      </c>
      <c r="H20" s="87"/>
    </row>
    <row r="21" spans="1:8" ht="12.75">
      <c r="A21" s="11" t="s">
        <v>6</v>
      </c>
      <c r="B21" s="5"/>
      <c r="C21" s="3"/>
      <c r="D21" s="3"/>
      <c r="E21" s="3"/>
      <c r="F21" s="3"/>
      <c r="G21" s="28">
        <v>5409.22</v>
      </c>
      <c r="H21" s="87"/>
    </row>
    <row r="22" spans="1:8" ht="12.75">
      <c r="A22" s="13" t="s">
        <v>37</v>
      </c>
      <c r="B22" s="4"/>
      <c r="C22" s="5"/>
      <c r="D22" s="5"/>
      <c r="E22" s="5"/>
      <c r="F22" s="5"/>
      <c r="G22" s="27">
        <v>1006.9</v>
      </c>
      <c r="H22" s="87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13847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138412.96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99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6">
        <v>56666.72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11446.68</v>
      </c>
      <c r="H27" s="87"/>
    </row>
    <row r="28" spans="1:8" ht="12.75">
      <c r="A28" s="12" t="s">
        <v>8</v>
      </c>
      <c r="B28" s="3"/>
      <c r="C28" s="3"/>
      <c r="D28" s="3"/>
      <c r="E28" s="3"/>
      <c r="F28" s="3"/>
      <c r="G28" s="86">
        <v>12857.6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2129.78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31312.18</v>
      </c>
      <c r="H30" s="87"/>
    </row>
    <row r="31" spans="1:8" ht="13.5" thickBot="1">
      <c r="A31" s="12" t="s">
        <v>39</v>
      </c>
      <c r="B31" s="3"/>
      <c r="C31" s="3"/>
      <c r="D31" s="3"/>
      <c r="E31" s="3"/>
      <c r="F31" s="3"/>
      <c r="G31" s="100">
        <v>24000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101">
        <f>G33+G39+G44+G49+G54+G55+G56</f>
        <v>227839.1209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1">
        <f>SUM(G34:G38)</f>
        <v>69660.90518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6">
        <v>52493.59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10603.70518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556.4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6">
        <v>5098.95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908.26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4">
        <f>SUM(G40:G43)</f>
        <v>49491.87572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39971.86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8074.3157200000005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8">
        <v>592.5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6">
        <v>853.2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92">
        <f>SUM(G45:G48)</f>
        <v>81228.86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89">
        <v>63780.72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8">
        <f>ROUND(G45*0.2,2)</f>
        <v>12756.14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90">
        <v>1627.85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90">
        <v>3064.15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91">
        <f>SUM(G50+G51+G52+G53)</f>
        <v>24368.199999999997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90">
        <v>17347.1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90">
        <f>ROUND(G50*0.202,2)</f>
        <v>3504.11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90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90">
        <v>3516.99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91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92">
        <v>772.32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3">
        <v>2316.96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102">
        <v>24590.29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103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4">
        <f>ROUND(G3*1.33*K1,2)</f>
        <v>59407.91</v>
      </c>
      <c r="H59" s="113"/>
    </row>
    <row r="60" spans="1:8" ht="13.5" thickBot="1">
      <c r="A60" s="21" t="s">
        <v>58</v>
      </c>
      <c r="B60" s="7"/>
      <c r="C60" s="7"/>
      <c r="D60" s="7"/>
      <c r="E60" s="7"/>
      <c r="F60" s="7"/>
      <c r="G60" s="104">
        <f>ROUND(G3*4.01*K1,2)</f>
        <v>179117.08</v>
      </c>
      <c r="H60" s="113"/>
    </row>
    <row r="61" spans="1:8" ht="12.75">
      <c r="A61" s="18" t="s">
        <v>59</v>
      </c>
      <c r="B61" s="9"/>
      <c r="C61" s="9"/>
      <c r="D61" s="9"/>
      <c r="E61" s="9"/>
      <c r="F61" s="9"/>
      <c r="G61" s="102">
        <f>ROUND((G9+G13+H9)*20%,2)</f>
        <v>244551.29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5"/>
      <c r="H62" s="114"/>
    </row>
    <row r="63" spans="1:8" ht="13.5" thickBot="1">
      <c r="A63" s="67" t="s">
        <v>64</v>
      </c>
      <c r="B63" s="7"/>
      <c r="C63" s="7"/>
      <c r="D63" s="7"/>
      <c r="E63" s="7"/>
      <c r="F63" s="7"/>
      <c r="G63" s="106">
        <f>(G9+G13+H9)*1%</f>
        <v>12227.5644</v>
      </c>
      <c r="H63" s="115"/>
    </row>
    <row r="64" spans="1:8" ht="13.5" thickBot="1">
      <c r="A64" s="67" t="s">
        <v>65</v>
      </c>
      <c r="B64" s="7"/>
      <c r="C64" s="7"/>
      <c r="D64" s="7"/>
      <c r="E64" s="7"/>
      <c r="F64" s="7"/>
      <c r="G64" s="106">
        <v>17823.15</v>
      </c>
      <c r="H64" s="115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SUM(G66:G70)</f>
        <v>35645.55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85">
        <v>8916.5</v>
      </c>
      <c r="H66" s="116"/>
    </row>
    <row r="67" spans="1:8" ht="12.75">
      <c r="A67" s="81" t="s">
        <v>77</v>
      </c>
      <c r="B67" s="82"/>
      <c r="C67" s="82"/>
      <c r="D67" s="82"/>
      <c r="E67" s="5"/>
      <c r="F67" s="5"/>
      <c r="G67" s="85">
        <v>7416</v>
      </c>
      <c r="H67" s="116"/>
    </row>
    <row r="68" spans="1:8" ht="12.75">
      <c r="A68" s="81" t="s">
        <v>78</v>
      </c>
      <c r="B68" s="82"/>
      <c r="C68" s="82"/>
      <c r="D68" s="82"/>
      <c r="E68" s="5"/>
      <c r="F68" s="5"/>
      <c r="G68" s="116">
        <v>10377.82</v>
      </c>
      <c r="H68" s="119"/>
    </row>
    <row r="69" spans="1:8" ht="12.75">
      <c r="A69" s="81" t="s">
        <v>79</v>
      </c>
      <c r="B69" s="82"/>
      <c r="C69" s="82"/>
      <c r="D69" s="82"/>
      <c r="E69" s="5"/>
      <c r="F69" s="5"/>
      <c r="G69" s="116">
        <v>5035.23</v>
      </c>
      <c r="H69" s="119"/>
    </row>
    <row r="70" spans="1:8" ht="13.5" thickBot="1">
      <c r="A70" s="83" t="s">
        <v>82</v>
      </c>
      <c r="B70" s="84"/>
      <c r="C70" s="84"/>
      <c r="D70" s="84"/>
      <c r="E70" s="20"/>
      <c r="F70" s="20"/>
      <c r="G70" s="120">
        <v>3900</v>
      </c>
      <c r="H70" s="117"/>
    </row>
    <row r="71" spans="1:8" ht="12.75">
      <c r="A71" s="70" t="s">
        <v>61</v>
      </c>
      <c r="B71" s="71"/>
      <c r="C71" s="71"/>
      <c r="D71" s="71"/>
      <c r="E71" s="71"/>
      <c r="F71" s="72"/>
      <c r="G71" s="78">
        <v>46188</v>
      </c>
      <c r="H71" s="118"/>
    </row>
    <row r="72" spans="1:8" ht="13.5" thickBot="1">
      <c r="A72" s="22" t="s">
        <v>63</v>
      </c>
      <c r="B72" s="69"/>
      <c r="C72" s="69"/>
      <c r="D72" s="69"/>
      <c r="E72" s="69"/>
      <c r="F72" s="69"/>
      <c r="G72" s="79">
        <f>ROUND(G71*0.2,2)</f>
        <v>9237.6</v>
      </c>
      <c r="H72" s="77"/>
    </row>
    <row r="73" spans="1:8" ht="13.5" thickBot="1">
      <c r="A73" s="22" t="s">
        <v>75</v>
      </c>
      <c r="B73" s="69"/>
      <c r="C73" s="69"/>
      <c r="D73" s="69"/>
      <c r="E73" s="69"/>
      <c r="F73" s="69"/>
      <c r="G73" s="79">
        <v>179047.58</v>
      </c>
      <c r="H73" s="77"/>
    </row>
    <row r="74" spans="1:8" ht="13.5" thickBot="1">
      <c r="A74" s="39" t="s">
        <v>18</v>
      </c>
      <c r="B74" s="40"/>
      <c r="C74" s="40"/>
      <c r="D74" s="40"/>
      <c r="E74" s="40"/>
      <c r="F74" s="40"/>
      <c r="G74" s="97">
        <f>SUM(G17+G24+G32+G57+G58+G59+G60+G61+G63+G64+G65+G71+G72+G73)</f>
        <v>1224158.7553</v>
      </c>
      <c r="H74" s="36"/>
    </row>
    <row r="75" spans="1:8" ht="13.5" thickBot="1">
      <c r="A75" s="41" t="s">
        <v>81</v>
      </c>
      <c r="B75" s="40"/>
      <c r="C75" s="40"/>
      <c r="D75" s="40"/>
      <c r="E75" s="40"/>
      <c r="F75" s="40"/>
      <c r="G75" s="107">
        <f>SUM(G6+G15-G74)</f>
        <v>-18704.745300000068</v>
      </c>
      <c r="H75" s="42"/>
    </row>
    <row r="76" spans="1:7" ht="12.75">
      <c r="A76" t="s">
        <v>19</v>
      </c>
      <c r="G76" t="s">
        <v>70</v>
      </c>
    </row>
    <row r="77" spans="1:7" ht="12.75">
      <c r="A77" t="s">
        <v>66</v>
      </c>
      <c r="G77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2018-03-22T06:31:01Z</cp:lastPrinted>
  <dcterms:created xsi:type="dcterms:W3CDTF">1996-10-08T23:32:33Z</dcterms:created>
  <dcterms:modified xsi:type="dcterms:W3CDTF">2019-04-24T03:55:20Z</dcterms:modified>
  <cp:category/>
  <cp:version/>
  <cp:contentType/>
  <cp:contentStatus/>
</cp:coreProperties>
</file>