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<sst xmlns="http://schemas.openxmlformats.org/spreadsheetml/2006/main" count="88" uniqueCount="87">
  <si>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</si>
  <si>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</si>
  <si>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</si>
  <si>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</si>
  <si>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</si>
  <si>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</si>
  <si>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</si>
  <si>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</si>
  <si>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</si>
  <si>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</si>
  <si>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</si>
  <si>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</si>
  <si>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</si>
  <si>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</si>
  <si>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</si>
  <si>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</si>
  <si>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</si>
  <si>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</si>
  <si>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</si>
  <si>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</si>
  <si>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</si>
  <si>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</si>
  <si>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</si>
  <si>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</si>
  <si>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</si>
  <si>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</si>
  <si>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</si>
  <si>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</si>
  <si>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</si>
  <si>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</si>
  <si>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</si>
  <si>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</si>
  <si>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</si>
  <si>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</si>
  <si>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</si>
  <si>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</si>
  <si>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</si>
  <si>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</si>
  <si>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</si>
  <si>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</si>
  <si>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</si>
  <si>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</si>
  <si>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</si>
  <si>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</si>
  <si>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</si>
  <si>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</si>
  <si>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</si>
  <si>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</si>
  <si>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</si>
  <si>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</si>
  <si>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</si>
  <si>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</si>
  <si>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</si>
  <si>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</si>
  <si>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</si>
  <si>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</si>
  <si>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</si>
  <si>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</si>
  <si>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Кучерявенко 3</t>
  </si>
  <si>
    <t>С.Г.Захаров</t>
  </si>
  <si>
    <t>ОДН</t>
  </si>
  <si>
    <t xml:space="preserve">                                                                                 Жилой дом по адресу: </t>
  </si>
  <si>
    <t>1.5. Техническое обследование систем вентиляции</t>
  </si>
  <si>
    <t>Е.Ю.Федосеев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</si>
  <si>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</si>
  <si>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</si>
  <si>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</si>
  <si>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</si>
  <si>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</si>
  <si>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</si>
  <si>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</si>
  <si>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</si>
  <si>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</si>
  <si>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</si>
  <si>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</si>
  <si>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</si>
  <si>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</si>
  <si>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</si>
  <si>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</si>
  <si>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</si>
  <si>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</si>
  <si>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</si>
  <si>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10.1. Проведение общих собраний собственников (изготовление документов)</t>
  </si>
  <si>
    <t>Замена трубопровода канализации и ХГВС</t>
  </si>
  <si>
    <t>Акт выполненных работ за январь - декабрь 2020 года</t>
  </si>
  <si>
    <t>Остаток (перерасход) переходящий на 01.01.2021 года</t>
  </si>
  <si>
    <t>Устройство санплощадки для КГО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</si>
</sst>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3" fillId="0" borderId="45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2" fontId="3" fillId="0" borderId="46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2" fontId="2" fillId="0" borderId="4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3" fillId="0" borderId="50" xfId="0" applyNumberFormat="1" applyFont="1" applyFill="1" applyBorder="1" applyAlignment="1">
      <alignment horizontal="left" wrapText="1"/>
    </xf>
    <xf numFmtId="2" fontId="3" fillId="0" borderId="5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C55">
      <selection activeCell="K26" sqref="K26"/>
    </sheetView>
  </sheetViews>
  <sheetFormatPr defaultColWidth="9.140625" defaultRowHeight="12.75" customHeight="1"/>
  <cols>
    <col min="1" max="1" width="10.140625" style="0" bestFit="1" customWidth="1"/>
    <col min="6" max="6" width="41.8515625" style="0" customWidth="1"/>
    <col min="7" max="7" width="15.00390625" style="29" customWidth="1"/>
    <col min="8" max="8" width="13.140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84</v>
      </c>
      <c r="D1" s="8"/>
      <c r="E1" s="8"/>
      <c r="F1" s="8"/>
      <c r="G1" s="102"/>
      <c r="H1" s="28"/>
      <c r="K1">
        <v>12</v>
      </c>
    </row>
    <row r="2" spans="1:15" ht="12.75" customHeight="1" thickBot="1">
      <c r="A2" s="1"/>
      <c r="B2" s="8"/>
      <c r="C2" s="24" t="s">
        <v>61</v>
      </c>
      <c r="D2" s="24"/>
      <c r="E2" s="24"/>
      <c r="F2" s="24"/>
      <c r="G2" s="24" t="s">
        <v>58</v>
      </c>
      <c r="H2" s="24"/>
      <c r="O2" s="28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2">
        <v>2701.9</v>
      </c>
      <c r="H3" s="89"/>
      <c r="I3" s="28"/>
      <c r="J3" s="28"/>
      <c r="K3" s="29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84">
        <v>17.94</v>
      </c>
      <c r="H4" s="134"/>
      <c r="I4" s="3"/>
      <c r="J4" s="42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103"/>
      <c r="H5" s="136" t="s">
        <v>60</v>
      </c>
    </row>
    <row r="6" spans="1:8" ht="12.75" customHeight="1">
      <c r="A6" s="68" t="s">
        <v>65</v>
      </c>
      <c r="B6" s="4"/>
      <c r="C6" s="4"/>
      <c r="D6" s="4"/>
      <c r="E6" s="4"/>
      <c r="F6" s="4"/>
      <c r="G6" s="104">
        <v>170597.69</v>
      </c>
      <c r="H6" s="135"/>
    </row>
    <row r="7" spans="1:8" ht="12.75" customHeight="1">
      <c r="A7" s="5" t="s">
        <v>66</v>
      </c>
      <c r="B7" s="5"/>
      <c r="C7" s="5"/>
      <c r="D7" s="5"/>
      <c r="E7" s="5"/>
      <c r="F7" s="5"/>
      <c r="G7" s="75">
        <v>70539.08</v>
      </c>
      <c r="H7" s="30"/>
    </row>
    <row r="8" spans="1:8" ht="12.75" customHeight="1">
      <c r="A8" s="13" t="s">
        <v>49</v>
      </c>
      <c r="B8" s="4"/>
      <c r="C8" s="4"/>
      <c r="D8" s="4"/>
      <c r="E8" s="4"/>
      <c r="F8" s="4"/>
      <c r="G8" s="105">
        <v>568457.73</v>
      </c>
      <c r="H8" s="31"/>
    </row>
    <row r="9" spans="1:8" ht="12.75" customHeight="1">
      <c r="A9" s="11" t="s">
        <v>29</v>
      </c>
      <c r="B9" s="5"/>
      <c r="C9" s="5"/>
      <c r="D9" s="5"/>
      <c r="E9" s="5"/>
      <c r="F9" s="5"/>
      <c r="G9" s="75">
        <v>565955.08</v>
      </c>
      <c r="H9" s="30"/>
    </row>
    <row r="10" spans="1:8" ht="12.75" customHeight="1">
      <c r="A10" s="11" t="s">
        <v>50</v>
      </c>
      <c r="B10" s="5"/>
      <c r="C10" s="5"/>
      <c r="D10" s="5"/>
      <c r="E10" s="5"/>
      <c r="F10" s="5"/>
      <c r="G10" s="75">
        <f>SUM(G7+G8-G9)</f>
        <v>73041.72999999998</v>
      </c>
      <c r="H10" s="30"/>
    </row>
    <row r="11" spans="1:8" ht="12.75" customHeight="1">
      <c r="A11" s="11" t="s">
        <v>64</v>
      </c>
      <c r="B11" s="5"/>
      <c r="C11" s="5"/>
      <c r="D11" s="5"/>
      <c r="E11" s="5"/>
      <c r="F11" s="5"/>
      <c r="G11" s="75">
        <v>201163.2</v>
      </c>
      <c r="H11" s="30"/>
    </row>
    <row r="12" spans="1:8" ht="12.75" customHeight="1">
      <c r="A12" s="11" t="s">
        <v>51</v>
      </c>
      <c r="B12" s="5"/>
      <c r="C12" s="5"/>
      <c r="D12" s="5"/>
      <c r="E12" s="5"/>
      <c r="F12" s="5"/>
      <c r="G12" s="75">
        <v>69129</v>
      </c>
      <c r="H12" s="30"/>
    </row>
    <row r="13" spans="1:8" ht="12.75" customHeight="1">
      <c r="A13" s="11" t="s">
        <v>52</v>
      </c>
      <c r="B13" s="5"/>
      <c r="C13" s="5"/>
      <c r="D13" s="5"/>
      <c r="E13" s="5"/>
      <c r="F13" s="5"/>
      <c r="G13" s="75">
        <v>69129</v>
      </c>
      <c r="H13" s="30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101">
        <f>SUM(G11+G12-G13)-70501.92</f>
        <v>130661.28000000001</v>
      </c>
      <c r="H14" s="30"/>
    </row>
    <row r="15" spans="1:8" ht="12.75" customHeight="1" thickBot="1">
      <c r="A15" s="36" t="s">
        <v>3</v>
      </c>
      <c r="B15" s="7"/>
      <c r="C15" s="7"/>
      <c r="D15" s="7"/>
      <c r="E15" s="7"/>
      <c r="F15" s="7"/>
      <c r="G15" s="84">
        <f>G9+G13+H9</f>
        <v>635084.08</v>
      </c>
      <c r="H15" s="91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3" t="s">
        <v>56</v>
      </c>
      <c r="H16" s="90"/>
    </row>
    <row r="17" spans="1:8" ht="12.75" customHeight="1">
      <c r="A17" s="18" t="s">
        <v>4</v>
      </c>
      <c r="B17" s="9"/>
      <c r="C17" s="9"/>
      <c r="D17" s="9"/>
      <c r="E17" s="9"/>
      <c r="F17" s="9"/>
      <c r="G17" s="27">
        <f>SUM(G19:G23)</f>
        <v>29006.46</v>
      </c>
      <c r="H17" s="92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106"/>
      <c r="H18" s="93"/>
    </row>
    <row r="19" spans="1:8" ht="12.75" customHeight="1">
      <c r="A19" s="13" t="s">
        <v>5</v>
      </c>
      <c r="B19" s="4"/>
      <c r="C19" s="4"/>
      <c r="D19" s="4"/>
      <c r="E19" s="4"/>
      <c r="F19" s="4"/>
      <c r="G19" s="107">
        <v>21216.45</v>
      </c>
      <c r="H19" s="78"/>
    </row>
    <row r="20" spans="1:8" ht="12.75" customHeight="1">
      <c r="A20" s="11" t="s">
        <v>30</v>
      </c>
      <c r="B20" s="5"/>
      <c r="C20" s="5"/>
      <c r="D20" s="5"/>
      <c r="E20" s="5"/>
      <c r="F20" s="5"/>
      <c r="G20" s="105">
        <f>ROUND(G19*0.302,2)</f>
        <v>6407.37</v>
      </c>
      <c r="H20" s="78"/>
    </row>
    <row r="21" spans="1:8" ht="12.75" customHeight="1">
      <c r="A21" s="11" t="s">
        <v>6</v>
      </c>
      <c r="B21" s="5"/>
      <c r="C21" s="3"/>
      <c r="D21" s="3"/>
      <c r="E21" s="3"/>
      <c r="F21" s="3"/>
      <c r="G21" s="105">
        <v>740</v>
      </c>
      <c r="H21" s="78"/>
    </row>
    <row r="22" spans="1:8" ht="12.75" customHeight="1">
      <c r="A22" s="13" t="s">
        <v>38</v>
      </c>
      <c r="B22" s="4"/>
      <c r="C22" s="5"/>
      <c r="D22" s="5"/>
      <c r="E22" s="5"/>
      <c r="F22" s="5"/>
      <c r="G22" s="107">
        <v>642.64</v>
      </c>
      <c r="H22" s="78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108">
        <v>0</v>
      </c>
      <c r="H23" s="35"/>
    </row>
    <row r="24" spans="1:8" ht="12.75" customHeight="1">
      <c r="A24" s="18" t="s">
        <v>7</v>
      </c>
      <c r="B24" s="9"/>
      <c r="C24" s="9"/>
      <c r="D24" s="9"/>
      <c r="E24" s="9"/>
      <c r="F24" s="45"/>
      <c r="G24" s="27">
        <f>SUM(G26:G31)</f>
        <v>105965.54000000001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109"/>
      <c r="H25" s="49"/>
    </row>
    <row r="26" spans="1:8" ht="12.75" customHeight="1">
      <c r="A26" s="12" t="s">
        <v>28</v>
      </c>
      <c r="B26" s="3"/>
      <c r="C26" s="3"/>
      <c r="D26" s="3"/>
      <c r="E26" s="3"/>
      <c r="F26" s="3"/>
      <c r="G26" s="110">
        <v>33506.65</v>
      </c>
      <c r="H26" s="35"/>
    </row>
    <row r="27" spans="1:8" ht="12.75" customHeight="1">
      <c r="A27" s="11" t="s">
        <v>31</v>
      </c>
      <c r="B27" s="5"/>
      <c r="C27" s="5"/>
      <c r="D27" s="5"/>
      <c r="E27" s="5"/>
      <c r="F27" s="5"/>
      <c r="G27" s="105">
        <f>ROUND(G26*0.302,2)+148.04</f>
        <v>10267.050000000001</v>
      </c>
      <c r="H27" s="78"/>
    </row>
    <row r="28" spans="1:8" ht="12.75" customHeight="1">
      <c r="A28" s="12" t="s">
        <v>8</v>
      </c>
      <c r="B28" s="3"/>
      <c r="C28" s="3"/>
      <c r="D28" s="3"/>
      <c r="E28" s="3"/>
      <c r="F28" s="3"/>
      <c r="G28" s="110">
        <v>315.2</v>
      </c>
      <c r="H28" s="35"/>
    </row>
    <row r="29" spans="1:8" ht="12.75" customHeight="1">
      <c r="A29" s="11" t="s">
        <v>21</v>
      </c>
      <c r="B29" s="5"/>
      <c r="C29" s="5"/>
      <c r="D29" s="5"/>
      <c r="E29" s="5"/>
      <c r="F29" s="5"/>
      <c r="G29" s="108">
        <v>1375.73</v>
      </c>
      <c r="H29" s="35"/>
    </row>
    <row r="30" spans="1:8" ht="12.75" customHeight="1">
      <c r="A30" s="11" t="s">
        <v>22</v>
      </c>
      <c r="B30" s="5"/>
      <c r="C30" s="5"/>
      <c r="D30" s="5"/>
      <c r="E30" s="5"/>
      <c r="F30" s="25"/>
      <c r="G30" s="31">
        <v>33910.91</v>
      </c>
      <c r="H30" s="78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111">
        <v>26590</v>
      </c>
      <c r="H31" s="35"/>
    </row>
    <row r="32" spans="1:8" ht="12.75" customHeight="1" thickBot="1">
      <c r="A32" s="58" t="s">
        <v>26</v>
      </c>
      <c r="B32" s="59"/>
      <c r="C32" s="59"/>
      <c r="D32" s="59"/>
      <c r="E32" s="59"/>
      <c r="F32" s="60"/>
      <c r="G32" s="84">
        <f>G33+G39+G44+G49+G54+G55+G56</f>
        <v>155187.95581999997</v>
      </c>
      <c r="H32" s="43"/>
    </row>
    <row r="33" spans="1:8" ht="12.75" customHeight="1">
      <c r="A33" s="50" t="s">
        <v>9</v>
      </c>
      <c r="B33" s="57"/>
      <c r="C33" s="57"/>
      <c r="D33" s="57"/>
      <c r="E33" s="57"/>
      <c r="F33" s="57"/>
      <c r="G33" s="79">
        <f>SUM(G34:G38)</f>
        <v>146354.72582</v>
      </c>
      <c r="H33" s="51"/>
    </row>
    <row r="34" spans="1:8" ht="12.75" customHeight="1">
      <c r="A34" s="12" t="s">
        <v>34</v>
      </c>
      <c r="B34" s="3"/>
      <c r="C34" s="3"/>
      <c r="D34" s="3"/>
      <c r="E34" s="3"/>
      <c r="F34" s="3"/>
      <c r="G34" s="110">
        <v>111036.41</v>
      </c>
      <c r="H34" s="35"/>
    </row>
    <row r="35" spans="1:8" ht="12.75" customHeight="1">
      <c r="A35" s="11" t="s">
        <v>33</v>
      </c>
      <c r="B35" s="5"/>
      <c r="C35" s="5"/>
      <c r="D35" s="5"/>
      <c r="E35" s="5"/>
      <c r="F35" s="5"/>
      <c r="G35" s="105">
        <f>G34*0.302</f>
        <v>33532.99582</v>
      </c>
      <c r="H35" s="31"/>
    </row>
    <row r="36" spans="1:8" ht="12.75" customHeight="1">
      <c r="A36" s="11" t="s">
        <v>45</v>
      </c>
      <c r="B36" s="5"/>
      <c r="C36" s="5"/>
      <c r="D36" s="5"/>
      <c r="E36" s="5"/>
      <c r="F36" s="5"/>
      <c r="G36" s="105">
        <v>168</v>
      </c>
      <c r="H36" s="31"/>
    </row>
    <row r="37" spans="1:8" ht="12.75" customHeight="1">
      <c r="A37" s="12" t="s">
        <v>10</v>
      </c>
      <c r="B37" s="3"/>
      <c r="C37" s="3"/>
      <c r="D37" s="3"/>
      <c r="E37" s="3"/>
      <c r="F37" s="3"/>
      <c r="G37" s="110">
        <v>1617.32</v>
      </c>
      <c r="H37" s="35"/>
    </row>
    <row r="38" spans="1:8" ht="12.75" customHeight="1">
      <c r="A38" s="11" t="s">
        <v>11</v>
      </c>
      <c r="B38" s="5"/>
      <c r="C38" s="5"/>
      <c r="D38" s="5"/>
      <c r="E38" s="5"/>
      <c r="F38" s="5"/>
      <c r="G38" s="105">
        <v>0</v>
      </c>
      <c r="H38" s="31"/>
    </row>
    <row r="39" spans="1:8" ht="12.75" customHeight="1">
      <c r="A39" s="52" t="s">
        <v>12</v>
      </c>
      <c r="B39" s="56"/>
      <c r="C39" s="56"/>
      <c r="D39" s="56"/>
      <c r="E39" s="56"/>
      <c r="F39" s="56"/>
      <c r="G39" s="81">
        <f>SUM(G40:G43)</f>
        <v>0</v>
      </c>
      <c r="H39" s="53"/>
    </row>
    <row r="40" spans="1:8" ht="12.75" customHeight="1">
      <c r="A40" s="11" t="s">
        <v>13</v>
      </c>
      <c r="B40" s="5"/>
      <c r="C40" s="5"/>
      <c r="D40" s="5"/>
      <c r="E40" s="5"/>
      <c r="F40" s="5"/>
      <c r="G40" s="105">
        <v>0</v>
      </c>
      <c r="H40" s="31"/>
    </row>
    <row r="41" spans="1:8" ht="12.75" customHeight="1">
      <c r="A41" s="12" t="s">
        <v>35</v>
      </c>
      <c r="B41" s="3"/>
      <c r="C41" s="3"/>
      <c r="D41" s="3"/>
      <c r="E41" s="3"/>
      <c r="F41" s="3"/>
      <c r="G41" s="105">
        <f>G40*0.302</f>
        <v>0</v>
      </c>
      <c r="H41" s="31"/>
    </row>
    <row r="42" spans="1:8" ht="12.75" customHeight="1">
      <c r="A42" s="11" t="s">
        <v>14</v>
      </c>
      <c r="B42" s="5"/>
      <c r="C42" s="5"/>
      <c r="D42" s="5"/>
      <c r="E42" s="5"/>
      <c r="F42" s="5"/>
      <c r="G42" s="75">
        <v>0</v>
      </c>
      <c r="H42" s="30"/>
    </row>
    <row r="43" spans="1:8" ht="12.75" customHeight="1">
      <c r="A43" s="12" t="s">
        <v>15</v>
      </c>
      <c r="B43" s="3"/>
      <c r="C43" s="3"/>
      <c r="D43" s="3"/>
      <c r="E43" s="3"/>
      <c r="F43" s="3"/>
      <c r="G43" s="110">
        <v>0</v>
      </c>
      <c r="H43" s="35"/>
    </row>
    <row r="44" spans="1:8" ht="12.75" customHeight="1">
      <c r="A44" s="44" t="s">
        <v>36</v>
      </c>
      <c r="B44" s="54"/>
      <c r="C44" s="54"/>
      <c r="D44" s="54"/>
      <c r="E44" s="54"/>
      <c r="F44" s="54"/>
      <c r="G44" s="80">
        <f>SUM(G45:G48)</f>
        <v>0</v>
      </c>
      <c r="H44" s="55"/>
    </row>
    <row r="45" spans="1:8" ht="12.75" customHeight="1">
      <c r="A45" s="10" t="s">
        <v>16</v>
      </c>
      <c r="B45" s="2"/>
      <c r="C45" s="2"/>
      <c r="D45" s="2"/>
      <c r="E45" s="2"/>
      <c r="F45" s="2"/>
      <c r="G45" s="101">
        <v>0</v>
      </c>
      <c r="H45" s="32"/>
    </row>
    <row r="46" spans="1:8" ht="12.75" customHeight="1">
      <c r="A46" s="11" t="s">
        <v>37</v>
      </c>
      <c r="B46" s="5"/>
      <c r="C46" s="5"/>
      <c r="D46" s="5"/>
      <c r="E46" s="5"/>
      <c r="F46" s="5"/>
      <c r="G46" s="75">
        <f>ROUND(G45*0.302,2)</f>
        <v>0</v>
      </c>
      <c r="H46" s="30"/>
    </row>
    <row r="47" spans="1:8" ht="12.75" customHeight="1">
      <c r="A47" s="11" t="s">
        <v>17</v>
      </c>
      <c r="B47" s="5"/>
      <c r="C47" s="5"/>
      <c r="D47" s="5"/>
      <c r="E47" s="5"/>
      <c r="F47" s="5"/>
      <c r="G47" s="104">
        <v>0</v>
      </c>
      <c r="H47" s="34"/>
    </row>
    <row r="48" spans="1:8" ht="12.75" customHeight="1">
      <c r="A48" s="13" t="s">
        <v>18</v>
      </c>
      <c r="B48" s="4"/>
      <c r="C48" s="4"/>
      <c r="D48" s="4"/>
      <c r="E48" s="4"/>
      <c r="F48" s="4"/>
      <c r="G48" s="104">
        <v>0</v>
      </c>
      <c r="H48" s="34"/>
    </row>
    <row r="49" spans="1:8" ht="12.75" customHeight="1">
      <c r="A49" s="50" t="s">
        <v>40</v>
      </c>
      <c r="B49" s="57"/>
      <c r="C49" s="57"/>
      <c r="D49" s="57"/>
      <c r="E49" s="57"/>
      <c r="F49" s="57"/>
      <c r="G49" s="79">
        <f>SUM(G50+G51+G52+G53)</f>
        <v>0</v>
      </c>
      <c r="H49" s="51"/>
    </row>
    <row r="50" spans="1:8" ht="12.75" customHeight="1">
      <c r="A50" s="10" t="s">
        <v>43</v>
      </c>
      <c r="B50" s="2"/>
      <c r="C50" s="2"/>
      <c r="D50" s="2"/>
      <c r="E50" s="2"/>
      <c r="F50" s="2"/>
      <c r="G50" s="104">
        <v>0</v>
      </c>
      <c r="H50" s="34"/>
    </row>
    <row r="51" spans="1:8" ht="12.75" customHeight="1">
      <c r="A51" s="11" t="s">
        <v>41</v>
      </c>
      <c r="B51" s="5"/>
      <c r="C51" s="5"/>
      <c r="D51" s="5"/>
      <c r="E51" s="5"/>
      <c r="F51" s="5"/>
      <c r="G51" s="104">
        <f>ROUND(G50*0.302,2)</f>
        <v>0</v>
      </c>
      <c r="H51" s="34"/>
    </row>
    <row r="52" spans="1:8" ht="12.75" customHeight="1">
      <c r="A52" s="11" t="s">
        <v>44</v>
      </c>
      <c r="B52" s="5"/>
      <c r="C52" s="5"/>
      <c r="D52" s="5"/>
      <c r="E52" s="5"/>
      <c r="F52" s="5"/>
      <c r="G52" s="104">
        <v>0</v>
      </c>
      <c r="H52" s="34"/>
    </row>
    <row r="53" spans="1:8" ht="12.75" customHeight="1">
      <c r="A53" s="13" t="s">
        <v>42</v>
      </c>
      <c r="B53" s="4"/>
      <c r="C53" s="4"/>
      <c r="D53" s="4"/>
      <c r="E53" s="4"/>
      <c r="F53" s="4"/>
      <c r="G53" s="104">
        <v>0</v>
      </c>
      <c r="H53" s="34"/>
    </row>
    <row r="54" spans="1:8" ht="12.75" customHeight="1">
      <c r="A54" s="50" t="s">
        <v>46</v>
      </c>
      <c r="B54" s="57"/>
      <c r="C54" s="57"/>
      <c r="D54" s="57"/>
      <c r="E54" s="57"/>
      <c r="F54" s="57"/>
      <c r="G54" s="79">
        <v>73.43</v>
      </c>
      <c r="H54" s="51"/>
    </row>
    <row r="55" spans="1:8" ht="12.75" customHeight="1">
      <c r="A55" s="50" t="s">
        <v>47</v>
      </c>
      <c r="B55" s="57"/>
      <c r="C55" s="57"/>
      <c r="D55" s="57"/>
      <c r="E55" s="57"/>
      <c r="F55" s="57"/>
      <c r="G55" s="80">
        <v>0</v>
      </c>
      <c r="H55" s="55"/>
    </row>
    <row r="56" spans="1:8" ht="12.75" customHeight="1" thickBot="1">
      <c r="A56" s="52" t="s">
        <v>48</v>
      </c>
      <c r="B56" s="56"/>
      <c r="C56" s="56"/>
      <c r="D56" s="56"/>
      <c r="E56" s="56"/>
      <c r="F56" s="56"/>
      <c r="G56" s="112">
        <v>8759.8</v>
      </c>
      <c r="H56" s="69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85">
        <v>15242.1</v>
      </c>
      <c r="H57" s="70"/>
    </row>
    <row r="58" spans="1:8" ht="12.75" customHeight="1" thickBot="1">
      <c r="A58" s="61" t="s">
        <v>54</v>
      </c>
      <c r="B58" s="62"/>
      <c r="C58" s="62"/>
      <c r="D58" s="62"/>
      <c r="E58" s="62"/>
      <c r="F58" s="62"/>
      <c r="G58" s="113">
        <v>0</v>
      </c>
      <c r="H58" s="53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86">
        <v>3242</v>
      </c>
      <c r="H59" s="94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86">
        <v>0</v>
      </c>
      <c r="H60" s="94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5">
        <v>0</v>
      </c>
      <c r="H61" s="94"/>
    </row>
    <row r="62" spans="1:8" ht="12.75" customHeight="1">
      <c r="A62" s="18" t="s">
        <v>68</v>
      </c>
      <c r="B62" s="9"/>
      <c r="C62" s="9"/>
      <c r="D62" s="9"/>
      <c r="E62" s="9"/>
      <c r="F62" s="9"/>
      <c r="G62" s="85">
        <f>ROUND((G9+G13+H9)*20%,2)</f>
        <v>127016.82</v>
      </c>
      <c r="H62" s="70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14"/>
      <c r="H63" s="95"/>
    </row>
    <row r="64" spans="1:8" ht="12.75" customHeight="1" thickBot="1">
      <c r="A64" s="63" t="s">
        <v>71</v>
      </c>
      <c r="B64" s="7"/>
      <c r="C64" s="7"/>
      <c r="D64" s="7"/>
      <c r="E64" s="7"/>
      <c r="F64" s="7"/>
      <c r="G64" s="87">
        <f>(G9+G13+H9)*1%</f>
        <v>6350.8408</v>
      </c>
      <c r="H64" s="96"/>
    </row>
    <row r="65" spans="1:8" ht="12.75" customHeight="1" thickBot="1">
      <c r="A65" s="63" t="s">
        <v>72</v>
      </c>
      <c r="B65" s="7"/>
      <c r="C65" s="7"/>
      <c r="D65" s="7"/>
      <c r="E65" s="7"/>
      <c r="F65" s="7"/>
      <c r="G65" s="128">
        <f>G66+G67+G68+G69+G70+G71</f>
        <v>6609.15</v>
      </c>
      <c r="H65" s="72"/>
    </row>
    <row r="66" spans="1:8" s="28" customFormat="1" ht="12.75" customHeight="1">
      <c r="A66" s="118" t="s">
        <v>82</v>
      </c>
      <c r="B66" s="4"/>
      <c r="C66" s="4"/>
      <c r="D66" s="4"/>
      <c r="E66" s="4"/>
      <c r="F66" s="4"/>
      <c r="G66" s="129">
        <v>300</v>
      </c>
      <c r="H66" s="125"/>
    </row>
    <row r="67" spans="1:8" s="28" customFormat="1" ht="12.75" customHeight="1">
      <c r="A67" s="116" t="s">
        <v>74</v>
      </c>
      <c r="B67" s="5"/>
      <c r="C67" s="5"/>
      <c r="D67" s="5"/>
      <c r="E67" s="5"/>
      <c r="F67" s="5"/>
      <c r="G67" s="55"/>
      <c r="H67" s="126"/>
    </row>
    <row r="68" spans="1:8" s="28" customFormat="1" ht="12.75" customHeight="1">
      <c r="A68" s="119" t="s">
        <v>75</v>
      </c>
      <c r="B68" s="120"/>
      <c r="C68" s="120"/>
      <c r="D68" s="120"/>
      <c r="E68" s="120"/>
      <c r="F68" s="124"/>
      <c r="G68" s="55">
        <v>4863.42</v>
      </c>
      <c r="H68" s="126"/>
    </row>
    <row r="69" spans="1:8" s="28" customFormat="1" ht="12.75" customHeight="1">
      <c r="A69" s="123" t="s">
        <v>76</v>
      </c>
      <c r="B69" s="4"/>
      <c r="C69" s="4"/>
      <c r="D69" s="4"/>
      <c r="E69" s="4"/>
      <c r="F69" s="4"/>
      <c r="G69" s="55">
        <v>1445.73</v>
      </c>
      <c r="H69" s="126"/>
    </row>
    <row r="70" spans="1:8" s="28" customFormat="1" ht="12.75" customHeight="1">
      <c r="A70" s="121" t="s">
        <v>77</v>
      </c>
      <c r="B70" s="122"/>
      <c r="C70" s="122"/>
      <c r="D70" s="122"/>
      <c r="E70" s="122"/>
      <c r="F70" s="68"/>
      <c r="G70" s="55"/>
      <c r="H70" s="126"/>
    </row>
    <row r="71" spans="1:8" ht="25.5" customHeight="1" thickBot="1">
      <c r="A71" s="137" t="s">
        <v>78</v>
      </c>
      <c r="B71" s="137"/>
      <c r="C71" s="137"/>
      <c r="D71" s="137"/>
      <c r="E71" s="137"/>
      <c r="F71" s="138"/>
      <c r="G71" s="71"/>
      <c r="H71" s="127"/>
    </row>
    <row r="72" spans="1:8" ht="12.75" customHeight="1" thickBot="1">
      <c r="A72" s="63" t="s">
        <v>73</v>
      </c>
      <c r="B72" s="7"/>
      <c r="C72" s="7"/>
      <c r="D72" s="7"/>
      <c r="E72" s="7"/>
      <c r="F72" s="23"/>
      <c r="G72" s="73">
        <f>SUM(G73:G75)</f>
        <v>35282.33</v>
      </c>
      <c r="H72" s="72"/>
    </row>
    <row r="73" spans="1:8" ht="12.75" customHeight="1">
      <c r="A73" s="40" t="s">
        <v>83</v>
      </c>
      <c r="B73" s="41"/>
      <c r="C73" s="41"/>
      <c r="D73" s="41"/>
      <c r="E73" s="41"/>
      <c r="F73" s="4"/>
      <c r="G73" s="104">
        <v>22762.93</v>
      </c>
      <c r="H73" s="117"/>
    </row>
    <row r="74" spans="1:8" ht="12.75" customHeight="1">
      <c r="A74" s="131" t="s">
        <v>86</v>
      </c>
      <c r="B74" s="132"/>
      <c r="C74" s="132"/>
      <c r="D74" s="132"/>
      <c r="E74" s="132"/>
      <c r="F74" s="5"/>
      <c r="G74" s="133">
        <v>12519.4</v>
      </c>
      <c r="H74" s="130"/>
    </row>
    <row r="75" spans="1:8" ht="12.75" customHeight="1" thickBot="1">
      <c r="A75" s="99"/>
      <c r="B75" s="100"/>
      <c r="C75" s="100"/>
      <c r="D75" s="20"/>
      <c r="E75" s="20"/>
      <c r="F75" s="20"/>
      <c r="G75" s="106"/>
      <c r="H75" s="97"/>
    </row>
    <row r="76" spans="1:8" ht="12.75" customHeight="1">
      <c r="A76" s="65" t="s">
        <v>79</v>
      </c>
      <c r="B76" s="66"/>
      <c r="C76" s="66"/>
      <c r="D76" s="66"/>
      <c r="E76" s="66"/>
      <c r="F76" s="67"/>
      <c r="G76" s="74">
        <v>74880</v>
      </c>
      <c r="H76" s="98"/>
    </row>
    <row r="77" spans="1:8" ht="12.75" customHeight="1" thickBot="1">
      <c r="A77" s="22" t="s">
        <v>80</v>
      </c>
      <c r="B77" s="64"/>
      <c r="C77" s="64"/>
      <c r="D77" s="64"/>
      <c r="E77" s="64"/>
      <c r="F77" s="64"/>
      <c r="G77" s="76">
        <f>ROUND(G76*0.271,2)</f>
        <v>20292.48</v>
      </c>
      <c r="H77" s="73"/>
    </row>
    <row r="78" spans="1:8" ht="12.75" customHeight="1" thickBot="1">
      <c r="A78" s="22" t="s">
        <v>81</v>
      </c>
      <c r="B78" s="64"/>
      <c r="C78" s="64"/>
      <c r="D78" s="64"/>
      <c r="E78" s="64"/>
      <c r="F78" s="64"/>
      <c r="G78" s="76">
        <v>0</v>
      </c>
      <c r="H78" s="73"/>
    </row>
    <row r="79" spans="1:8" ht="12.75" customHeight="1" thickBot="1">
      <c r="A79" s="36" t="s">
        <v>19</v>
      </c>
      <c r="B79" s="37"/>
      <c r="C79" s="37"/>
      <c r="D79" s="37"/>
      <c r="E79" s="37"/>
      <c r="F79" s="37"/>
      <c r="G79" s="84">
        <f>SUM(G17+G24+G32+G57+G58+G59+G60+G61+G62+G64+G65+G72+G76+G77+G78)</f>
        <v>579075.67662</v>
      </c>
      <c r="H79" s="33"/>
    </row>
    <row r="80" spans="1:8" ht="12.75" customHeight="1" thickBot="1">
      <c r="A80" s="38" t="s">
        <v>85</v>
      </c>
      <c r="B80" s="37"/>
      <c r="C80" s="37"/>
      <c r="D80" s="37"/>
      <c r="E80" s="37"/>
      <c r="F80" s="37"/>
      <c r="G80" s="88">
        <f>SUM(G6+G15-G79)</f>
        <v>226606.09337999998</v>
      </c>
      <c r="H80" s="39"/>
    </row>
    <row r="81" spans="1:7" ht="12.75" customHeight="1">
      <c r="A81" t="s">
        <v>20</v>
      </c>
      <c r="G81" s="29" t="s">
        <v>59</v>
      </c>
    </row>
    <row r="82" spans="1:7" ht="12.75" customHeight="1">
      <c r="A82" t="s">
        <v>57</v>
      </c>
      <c r="G82" s="29" t="s">
        <v>63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2020-01-15T03:55:13Z</cp:lastPrinted>
  <dcterms:created xsi:type="dcterms:W3CDTF">1996-10-08T23:32:33Z</dcterms:created>
  <dcterms:modified xsi:type="dcterms:W3CDTF">2021-03-30T10:59:37Z</dcterms:modified>
  <cp:category/>
  <cp:version/>
  <cp:contentType/>
  <cp:contentStatus/>
</cp:coreProperties>
</file>