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<sst xmlns="http://schemas.openxmlformats.org/spreadsheetml/2006/main" count="85" uniqueCount="84">
  <si>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</si>
  <si>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</si>
  <si>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</si>
  <si>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</si>
  <si>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</si>
  <si>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</si>
  <si>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</si>
  <si>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</si>
  <si>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</si>
  <si>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</si>
  <si>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</si>
  <si>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</si>
  <si>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</si>
  <si>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</si>
  <si>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</si>
  <si>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</si>
  <si>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</si>
  <si>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</si>
  <si>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</si>
  <si>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</si>
  <si>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</si>
  <si>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</si>
  <si>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</si>
  <si>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</si>
  <si>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</si>
  <si>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</si>
  <si>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</si>
  <si>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</si>
  <si>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</si>
  <si>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</si>
  <si>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</si>
  <si>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</si>
  <si>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</si>
  <si>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</si>
  <si>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</si>
  <si>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</si>
  <si>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</si>
  <si>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</si>
  <si>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</si>
  <si>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</si>
  <si>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</si>
  <si>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</si>
  <si>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</si>
  <si>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</si>
  <si>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</si>
  <si>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</si>
  <si>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</si>
  <si>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</si>
  <si>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</si>
  <si>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</si>
  <si>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</si>
  <si>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</si>
  <si>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</si>
  <si>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</si>
  <si>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</si>
  <si>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</si>
  <si>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</si>
  <si>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</si>
  <si>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</si>
  <si>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</si>
  <si>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</si>
  <si>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</si>
  <si>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</si>
  <si>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</si>
  <si>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</si>
  <si>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</si>
  <si>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</si>
  <si>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Котельникова 4</t>
  </si>
  <si>
    <t>3.2.3. Материалы (моющие средства, дезосредства)</t>
  </si>
  <si>
    <t>И.В.Вереннник</t>
  </si>
  <si>
    <t>01. Остаток (перерасход) переходящий на 01.01.2016 года.</t>
  </si>
  <si>
    <t>02. Дебиторская задолженность населения на 01.01.2016 года</t>
  </si>
  <si>
    <t>06. Дебиторская задолженность по прочим доходам на 01.01.2016 года</t>
  </si>
  <si>
    <t>Герметизация межпанельных стыков</t>
  </si>
  <si>
    <t>Замена стояков отопления</t>
  </si>
  <si>
    <t>С.Г.Захаров</t>
  </si>
  <si>
    <t>Замена запорной арматуры стояков отопления</t>
  </si>
  <si>
    <t>Установка светильников (44шт х760,50)</t>
  </si>
  <si>
    <t>Монтаж э/оборудования</t>
  </si>
  <si>
    <t>Установка шкафов почтовых (33штх245)</t>
  </si>
  <si>
    <t>Акт о движении средств на финансовом лицевом счете за январь- декабрь 2016 года</t>
  </si>
  <si>
    <t>Остаток (перерасход) переходящий на 01.01.2017 г.</t>
  </si>
  <si>
    <t>Оперативное отключение и подключение э/энергии</t>
  </si>
  <si>
    <t>Изготовление и монтаж шиберов для мусоропроводов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</si>
</sst>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174" fontId="0" fillId="0" borderId="34" xfId="0" applyNumberFormat="1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1" fillId="0" borderId="0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2" fontId="0" fillId="0" borderId="45" xfId="0" applyNumberFormat="1" applyFont="1" applyFill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C1">
      <selection activeCell="K24" sqref="K24"/>
    </sheetView>
  </sheetViews>
  <sheetFormatPr defaultColWidth="9.140625" defaultRowHeight="12.75"/>
  <cols>
    <col min="1" max="1" width="10.140625" style="0" bestFit="1" customWidth="1"/>
    <col min="6" max="6" width="42.7109375" style="0" customWidth="1"/>
    <col min="7" max="7" width="15.421875" style="0" customWidth="1"/>
    <col min="8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" customHeight="1">
      <c r="A1" s="96"/>
      <c r="B1" s="7"/>
      <c r="C1" s="97" t="s">
        <v>80</v>
      </c>
      <c r="D1" s="97"/>
      <c r="E1" s="97"/>
      <c r="F1" s="97"/>
      <c r="G1" s="98"/>
      <c r="H1" s="99"/>
      <c r="K1">
        <v>12</v>
      </c>
    </row>
    <row r="2" spans="1:15" ht="12" customHeight="1" thickBot="1">
      <c r="A2" s="10"/>
      <c r="B2" s="100"/>
      <c r="C2" s="42" t="s">
        <v>50</v>
      </c>
      <c r="D2" s="42"/>
      <c r="E2" s="42"/>
      <c r="F2" s="42"/>
      <c r="G2" s="42" t="s">
        <v>67</v>
      </c>
      <c r="H2" s="101"/>
      <c r="O2" s="28"/>
    </row>
    <row r="3" spans="1:11" ht="12" customHeight="1" thickBot="1">
      <c r="A3" s="23"/>
      <c r="B3" s="12" t="s">
        <v>1</v>
      </c>
      <c r="C3" s="12"/>
      <c r="D3" s="12"/>
      <c r="E3" s="6"/>
      <c r="F3" s="21"/>
      <c r="G3" s="90">
        <v>6986.8</v>
      </c>
      <c r="H3" s="102"/>
      <c r="I3" s="28"/>
      <c r="J3" s="28"/>
      <c r="K3" s="29"/>
    </row>
    <row r="4" spans="1:10" ht="12" customHeight="1" thickBot="1">
      <c r="A4" s="23"/>
      <c r="B4" s="12" t="s">
        <v>2</v>
      </c>
      <c r="C4" s="12"/>
      <c r="D4" s="12"/>
      <c r="E4" s="6"/>
      <c r="F4" s="83"/>
      <c r="G4" s="90">
        <v>20.53</v>
      </c>
      <c r="H4" s="102"/>
      <c r="I4" s="2"/>
      <c r="J4" s="42"/>
    </row>
    <row r="5" spans="1:10" ht="12" customHeight="1" thickBot="1">
      <c r="A5" s="5"/>
      <c r="B5" s="6" t="s">
        <v>0</v>
      </c>
      <c r="C5" s="12" t="s">
        <v>22</v>
      </c>
      <c r="D5" s="6"/>
      <c r="E5" s="6"/>
      <c r="F5" s="6"/>
      <c r="G5" s="91"/>
      <c r="H5" s="103"/>
      <c r="I5" s="2"/>
      <c r="J5" s="2"/>
    </row>
    <row r="6" spans="1:8" ht="12" customHeight="1">
      <c r="A6" s="11" t="s">
        <v>70</v>
      </c>
      <c r="B6" s="3"/>
      <c r="C6" s="3"/>
      <c r="D6" s="3"/>
      <c r="E6" s="3"/>
      <c r="F6" s="3"/>
      <c r="G6" s="89">
        <v>261324.8</v>
      </c>
      <c r="H6" s="104"/>
    </row>
    <row r="7" spans="1:8" ht="12" customHeight="1">
      <c r="A7" s="9" t="s">
        <v>71</v>
      </c>
      <c r="B7" s="4"/>
      <c r="C7" s="4"/>
      <c r="D7" s="4"/>
      <c r="E7" s="4"/>
      <c r="F7" s="4"/>
      <c r="G7" s="87">
        <v>143750.27</v>
      </c>
      <c r="H7" s="105"/>
    </row>
    <row r="8" spans="1:8" ht="12" customHeight="1">
      <c r="A8" s="11" t="s">
        <v>51</v>
      </c>
      <c r="B8" s="3"/>
      <c r="C8" s="3"/>
      <c r="D8" s="3"/>
      <c r="E8" s="3"/>
      <c r="F8" s="3"/>
      <c r="G8" s="25">
        <v>1705823.04</v>
      </c>
      <c r="H8" s="106"/>
    </row>
    <row r="9" spans="1:8" ht="12" customHeight="1">
      <c r="A9" s="9" t="s">
        <v>28</v>
      </c>
      <c r="B9" s="4"/>
      <c r="C9" s="4"/>
      <c r="D9" s="4"/>
      <c r="E9" s="4"/>
      <c r="F9" s="4"/>
      <c r="G9" s="87">
        <v>1691193.41</v>
      </c>
      <c r="H9" s="105"/>
    </row>
    <row r="10" spans="1:8" ht="12" customHeight="1">
      <c r="A10" s="9" t="s">
        <v>52</v>
      </c>
      <c r="B10" s="4"/>
      <c r="C10" s="4"/>
      <c r="D10" s="4"/>
      <c r="E10" s="4"/>
      <c r="F10" s="4"/>
      <c r="G10" s="87">
        <f>SUM(G7+G8-G9)</f>
        <v>158379.90000000014</v>
      </c>
      <c r="H10" s="30"/>
    </row>
    <row r="11" spans="1:8" ht="12" customHeight="1">
      <c r="A11" s="9" t="s">
        <v>72</v>
      </c>
      <c r="B11" s="4"/>
      <c r="C11" s="4"/>
      <c r="D11" s="4"/>
      <c r="E11" s="4"/>
      <c r="F11" s="4"/>
      <c r="G11" s="87">
        <v>1000</v>
      </c>
      <c r="H11" s="105"/>
    </row>
    <row r="12" spans="1:8" ht="12" customHeight="1">
      <c r="A12" s="9" t="s">
        <v>53</v>
      </c>
      <c r="B12" s="4"/>
      <c r="C12" s="4"/>
      <c r="D12" s="4"/>
      <c r="E12" s="4"/>
      <c r="F12" s="4"/>
      <c r="G12" s="87">
        <v>346379.71</v>
      </c>
      <c r="H12" s="105"/>
    </row>
    <row r="13" spans="1:8" ht="12" customHeight="1">
      <c r="A13" s="9" t="s">
        <v>54</v>
      </c>
      <c r="B13" s="4"/>
      <c r="C13" s="4"/>
      <c r="D13" s="4"/>
      <c r="E13" s="4"/>
      <c r="F13" s="4"/>
      <c r="G13" s="87">
        <v>338494.03</v>
      </c>
      <c r="H13" s="105"/>
    </row>
    <row r="14" spans="1:8" ht="12" customHeight="1" thickBot="1">
      <c r="A14" s="10" t="s">
        <v>55</v>
      </c>
      <c r="B14" s="2"/>
      <c r="C14" s="2"/>
      <c r="D14" s="2"/>
      <c r="E14" s="2"/>
      <c r="F14" s="2"/>
      <c r="G14" s="88">
        <f>SUM(G11+G12-G13)</f>
        <v>8885.679999999993</v>
      </c>
      <c r="H14" s="105"/>
    </row>
    <row r="15" spans="1:8" ht="12" customHeight="1" thickBot="1">
      <c r="A15" s="36" t="s">
        <v>3</v>
      </c>
      <c r="B15" s="6"/>
      <c r="C15" s="6"/>
      <c r="D15" s="6"/>
      <c r="E15" s="6"/>
      <c r="F15" s="6"/>
      <c r="G15" s="92">
        <f>G9+G13+H9</f>
        <v>2029687.44</v>
      </c>
      <c r="H15" s="107"/>
    </row>
    <row r="16" spans="1:8" ht="12" customHeight="1" thickBot="1">
      <c r="A16" s="5"/>
      <c r="B16" s="6" t="s">
        <v>0</v>
      </c>
      <c r="C16" s="12" t="s">
        <v>23</v>
      </c>
      <c r="D16" s="6"/>
      <c r="E16" s="6"/>
      <c r="F16" s="21"/>
      <c r="G16" s="93" t="s">
        <v>62</v>
      </c>
      <c r="H16" s="102"/>
    </row>
    <row r="17" spans="1:8" ht="12" customHeight="1">
      <c r="A17" s="16" t="s">
        <v>4</v>
      </c>
      <c r="B17" s="7"/>
      <c r="C17" s="7"/>
      <c r="D17" s="7"/>
      <c r="E17" s="7"/>
      <c r="F17" s="7"/>
      <c r="G17" s="27">
        <f>SUM(G19:G23)</f>
        <v>78176.42</v>
      </c>
      <c r="H17" s="108"/>
    </row>
    <row r="18" spans="1:8" ht="12" customHeight="1" thickBot="1">
      <c r="A18" s="49" t="s">
        <v>31</v>
      </c>
      <c r="B18" s="18"/>
      <c r="C18" s="18"/>
      <c r="D18" s="18"/>
      <c r="E18" s="18"/>
      <c r="F18" s="18"/>
      <c r="G18" s="52"/>
      <c r="H18" s="109"/>
    </row>
    <row r="19" spans="1:8" ht="12" customHeight="1">
      <c r="A19" s="11" t="s">
        <v>5</v>
      </c>
      <c r="B19" s="3"/>
      <c r="C19" s="3"/>
      <c r="D19" s="3"/>
      <c r="E19" s="3"/>
      <c r="F19" s="3"/>
      <c r="G19" s="24">
        <v>50493.34</v>
      </c>
      <c r="H19" s="86"/>
    </row>
    <row r="20" spans="1:8" ht="12" customHeight="1">
      <c r="A20" s="9" t="s">
        <v>29</v>
      </c>
      <c r="B20" s="4"/>
      <c r="C20" s="4"/>
      <c r="D20" s="4"/>
      <c r="E20" s="4"/>
      <c r="F20" s="4"/>
      <c r="G20" s="25">
        <f>ROUND(G19*0.202,2)</f>
        <v>10199.65</v>
      </c>
      <c r="H20" s="86"/>
    </row>
    <row r="21" spans="1:8" ht="12" customHeight="1">
      <c r="A21" s="9" t="s">
        <v>6</v>
      </c>
      <c r="B21" s="4"/>
      <c r="C21" s="2"/>
      <c r="D21" s="2"/>
      <c r="E21" s="2"/>
      <c r="F21" s="2"/>
      <c r="G21" s="25">
        <v>16606.46</v>
      </c>
      <c r="H21" s="86"/>
    </row>
    <row r="22" spans="1:8" ht="12" customHeight="1">
      <c r="A22" s="11" t="s">
        <v>37</v>
      </c>
      <c r="B22" s="3"/>
      <c r="C22" s="4"/>
      <c r="D22" s="4"/>
      <c r="E22" s="4"/>
      <c r="F22" s="4"/>
      <c r="G22" s="24">
        <v>876.97</v>
      </c>
      <c r="H22" s="86"/>
    </row>
    <row r="23" spans="1:8" ht="12" customHeight="1" thickBot="1">
      <c r="A23" s="9" t="s">
        <v>38</v>
      </c>
      <c r="B23" s="4"/>
      <c r="C23" s="15"/>
      <c r="D23" s="4"/>
      <c r="E23" s="4"/>
      <c r="F23" s="4"/>
      <c r="G23" s="26">
        <v>0</v>
      </c>
      <c r="H23" s="35"/>
    </row>
    <row r="24" spans="1:8" ht="12" customHeight="1">
      <c r="A24" s="16" t="s">
        <v>7</v>
      </c>
      <c r="B24" s="7"/>
      <c r="C24" s="7"/>
      <c r="D24" s="7"/>
      <c r="E24" s="7"/>
      <c r="F24" s="48"/>
      <c r="G24" s="51">
        <f>SUM(G26:G31)</f>
        <v>213298.84</v>
      </c>
      <c r="H24" s="51"/>
    </row>
    <row r="25" spans="1:8" ht="12" customHeight="1" thickBot="1">
      <c r="A25" s="17" t="s">
        <v>24</v>
      </c>
      <c r="B25" s="18"/>
      <c r="C25" s="18"/>
      <c r="D25" s="18"/>
      <c r="E25" s="18"/>
      <c r="F25" s="50"/>
      <c r="G25" s="53"/>
      <c r="H25" s="53"/>
    </row>
    <row r="26" spans="1:8" ht="12" customHeight="1">
      <c r="A26" s="10" t="s">
        <v>27</v>
      </c>
      <c r="B26" s="2"/>
      <c r="C26" s="2"/>
      <c r="D26" s="2"/>
      <c r="E26" s="2"/>
      <c r="F26" s="2"/>
      <c r="G26" s="35">
        <v>82642.22</v>
      </c>
      <c r="H26" s="35"/>
    </row>
    <row r="27" spans="1:8" ht="12" customHeight="1">
      <c r="A27" s="9" t="s">
        <v>30</v>
      </c>
      <c r="B27" s="4"/>
      <c r="C27" s="4"/>
      <c r="D27" s="4"/>
      <c r="E27" s="4"/>
      <c r="F27" s="4"/>
      <c r="G27" s="31">
        <f>ROUND(G26*0.202,2)</f>
        <v>16693.73</v>
      </c>
      <c r="H27" s="86"/>
    </row>
    <row r="28" spans="1:8" ht="12" customHeight="1">
      <c r="A28" s="10" t="s">
        <v>8</v>
      </c>
      <c r="B28" s="2"/>
      <c r="C28" s="2"/>
      <c r="D28" s="2"/>
      <c r="E28" s="2"/>
      <c r="F28" s="2"/>
      <c r="G28" s="35">
        <v>19762.91</v>
      </c>
      <c r="H28" s="35"/>
    </row>
    <row r="29" spans="1:8" ht="12" customHeight="1">
      <c r="A29" s="9" t="s">
        <v>20</v>
      </c>
      <c r="B29" s="4"/>
      <c r="C29" s="4"/>
      <c r="D29" s="4"/>
      <c r="E29" s="4"/>
      <c r="F29" s="4"/>
      <c r="G29" s="44">
        <v>2026.11</v>
      </c>
      <c r="H29" s="35"/>
    </row>
    <row r="30" spans="1:8" ht="12" customHeight="1">
      <c r="A30" s="9" t="s">
        <v>21</v>
      </c>
      <c r="B30" s="4"/>
      <c r="C30" s="4"/>
      <c r="D30" s="4"/>
      <c r="E30" s="4"/>
      <c r="F30" s="22"/>
      <c r="G30" s="31">
        <v>56173.87</v>
      </c>
      <c r="H30" s="86"/>
    </row>
    <row r="31" spans="1:8" ht="12" customHeight="1" thickBot="1">
      <c r="A31" s="10" t="s">
        <v>39</v>
      </c>
      <c r="B31" s="2"/>
      <c r="C31" s="2"/>
      <c r="D31" s="2"/>
      <c r="E31" s="2"/>
      <c r="F31" s="2"/>
      <c r="G31" s="45">
        <v>36000</v>
      </c>
      <c r="H31" s="35"/>
    </row>
    <row r="32" spans="1:8" ht="12" customHeight="1" thickBot="1">
      <c r="A32" s="62" t="s">
        <v>25</v>
      </c>
      <c r="B32" s="63"/>
      <c r="C32" s="63"/>
      <c r="D32" s="63"/>
      <c r="E32" s="63"/>
      <c r="F32" s="64"/>
      <c r="G32" s="43">
        <f>G33+G39+G44+G49+G54+G55+G56</f>
        <v>439049.38</v>
      </c>
      <c r="H32" s="43"/>
    </row>
    <row r="33" spans="1:8" ht="12" customHeight="1">
      <c r="A33" s="54" t="s">
        <v>9</v>
      </c>
      <c r="B33" s="61"/>
      <c r="C33" s="61"/>
      <c r="D33" s="61"/>
      <c r="E33" s="61"/>
      <c r="F33" s="61"/>
      <c r="G33" s="55">
        <f>SUM(G34:G38)</f>
        <v>1288.35</v>
      </c>
      <c r="H33" s="55"/>
    </row>
    <row r="34" spans="1:8" ht="12" customHeight="1">
      <c r="A34" s="10" t="s">
        <v>33</v>
      </c>
      <c r="B34" s="2"/>
      <c r="C34" s="2"/>
      <c r="D34" s="2"/>
      <c r="E34" s="2"/>
      <c r="F34" s="2"/>
      <c r="G34" s="35">
        <v>0</v>
      </c>
      <c r="H34" s="35"/>
    </row>
    <row r="35" spans="1:8" ht="12" customHeight="1">
      <c r="A35" s="9" t="s">
        <v>32</v>
      </c>
      <c r="B35" s="4"/>
      <c r="C35" s="4"/>
      <c r="D35" s="4"/>
      <c r="E35" s="4"/>
      <c r="F35" s="4"/>
      <c r="G35" s="31">
        <f>G34*0.202</f>
        <v>0</v>
      </c>
      <c r="H35" s="31"/>
    </row>
    <row r="36" spans="1:8" ht="12" customHeight="1">
      <c r="A36" s="9" t="s">
        <v>45</v>
      </c>
      <c r="B36" s="4"/>
      <c r="C36" s="4"/>
      <c r="D36" s="4"/>
      <c r="E36" s="4"/>
      <c r="F36" s="4"/>
      <c r="G36" s="31">
        <v>120</v>
      </c>
      <c r="H36" s="31"/>
    </row>
    <row r="37" spans="1:8" ht="12" customHeight="1">
      <c r="A37" s="10" t="s">
        <v>10</v>
      </c>
      <c r="B37" s="2"/>
      <c r="C37" s="2"/>
      <c r="D37" s="2"/>
      <c r="E37" s="2"/>
      <c r="F37" s="2"/>
      <c r="G37" s="35">
        <v>0</v>
      </c>
      <c r="H37" s="35"/>
    </row>
    <row r="38" spans="1:8" ht="12" customHeight="1">
      <c r="A38" s="9" t="s">
        <v>11</v>
      </c>
      <c r="B38" s="4"/>
      <c r="C38" s="4"/>
      <c r="D38" s="4"/>
      <c r="E38" s="4"/>
      <c r="F38" s="4"/>
      <c r="G38" s="31">
        <v>1168.35</v>
      </c>
      <c r="H38" s="31"/>
    </row>
    <row r="39" spans="1:8" ht="12" customHeight="1">
      <c r="A39" s="56" t="s">
        <v>12</v>
      </c>
      <c r="B39" s="60"/>
      <c r="C39" s="60"/>
      <c r="D39" s="60"/>
      <c r="E39" s="60"/>
      <c r="F39" s="60"/>
      <c r="G39" s="57">
        <f>SUM(G40:G43)</f>
        <v>0</v>
      </c>
      <c r="H39" s="57"/>
    </row>
    <row r="40" spans="1:8" ht="12" customHeight="1">
      <c r="A40" s="9" t="s">
        <v>13</v>
      </c>
      <c r="B40" s="4"/>
      <c r="C40" s="4"/>
      <c r="D40" s="4"/>
      <c r="E40" s="4"/>
      <c r="F40" s="4"/>
      <c r="G40" s="31">
        <v>0</v>
      </c>
      <c r="H40" s="31"/>
    </row>
    <row r="41" spans="1:8" ht="12" customHeight="1">
      <c r="A41" s="10" t="s">
        <v>34</v>
      </c>
      <c r="B41" s="2"/>
      <c r="C41" s="2"/>
      <c r="D41" s="2"/>
      <c r="E41" s="2"/>
      <c r="F41" s="2"/>
      <c r="G41" s="31">
        <f>G40*0.202</f>
        <v>0</v>
      </c>
      <c r="H41" s="31"/>
    </row>
    <row r="42" spans="1:8" ht="12" customHeight="1">
      <c r="A42" s="9" t="s">
        <v>68</v>
      </c>
      <c r="B42" s="4"/>
      <c r="C42" s="4"/>
      <c r="D42" s="4"/>
      <c r="E42" s="4"/>
      <c r="F42" s="4"/>
      <c r="G42" s="30">
        <v>0</v>
      </c>
      <c r="H42" s="30"/>
    </row>
    <row r="43" spans="1:8" ht="12" customHeight="1">
      <c r="A43" s="10" t="s">
        <v>14</v>
      </c>
      <c r="B43" s="2"/>
      <c r="C43" s="2"/>
      <c r="D43" s="2"/>
      <c r="E43" s="2"/>
      <c r="F43" s="2"/>
      <c r="G43" s="35">
        <v>0</v>
      </c>
      <c r="H43" s="35"/>
    </row>
    <row r="44" spans="1:8" ht="12" customHeight="1">
      <c r="A44" s="46" t="s">
        <v>35</v>
      </c>
      <c r="B44" s="58"/>
      <c r="C44" s="58"/>
      <c r="D44" s="58"/>
      <c r="E44" s="58"/>
      <c r="F44" s="58"/>
      <c r="G44" s="59">
        <f>SUM(G45:G48)</f>
        <v>171792.28999999998</v>
      </c>
      <c r="H44" s="59"/>
    </row>
    <row r="45" spans="1:8" ht="12" customHeight="1">
      <c r="A45" s="8" t="s">
        <v>15</v>
      </c>
      <c r="B45" s="1"/>
      <c r="C45" s="1"/>
      <c r="D45" s="1"/>
      <c r="E45" s="1"/>
      <c r="F45" s="1"/>
      <c r="G45" s="32">
        <v>143160.24</v>
      </c>
      <c r="H45" s="32"/>
    </row>
    <row r="46" spans="1:8" ht="12" customHeight="1">
      <c r="A46" s="9" t="s">
        <v>36</v>
      </c>
      <c r="B46" s="4"/>
      <c r="C46" s="4"/>
      <c r="D46" s="4"/>
      <c r="E46" s="4"/>
      <c r="F46" s="4"/>
      <c r="G46" s="30">
        <f>ROUND(G45*0.2,2)</f>
        <v>28632.05</v>
      </c>
      <c r="H46" s="30"/>
    </row>
    <row r="47" spans="1:8" ht="12" customHeight="1">
      <c r="A47" s="9" t="s">
        <v>16</v>
      </c>
      <c r="B47" s="4"/>
      <c r="C47" s="4"/>
      <c r="D47" s="4"/>
      <c r="E47" s="4"/>
      <c r="F47" s="4"/>
      <c r="G47" s="34">
        <v>0</v>
      </c>
      <c r="H47" s="34"/>
    </row>
    <row r="48" spans="1:8" ht="12" customHeight="1">
      <c r="A48" s="11" t="s">
        <v>17</v>
      </c>
      <c r="B48" s="3"/>
      <c r="C48" s="3"/>
      <c r="D48" s="3"/>
      <c r="E48" s="3"/>
      <c r="F48" s="3"/>
      <c r="G48" s="34">
        <v>0</v>
      </c>
      <c r="H48" s="34"/>
    </row>
    <row r="49" spans="1:8" ht="12" customHeight="1">
      <c r="A49" s="54" t="s">
        <v>40</v>
      </c>
      <c r="B49" s="61"/>
      <c r="C49" s="61"/>
      <c r="D49" s="61"/>
      <c r="E49" s="61"/>
      <c r="F49" s="61"/>
      <c r="G49" s="55">
        <f>SUM(G50+G51+G52+G53)</f>
        <v>255219.14</v>
      </c>
      <c r="H49" s="55"/>
    </row>
    <row r="50" spans="1:8" ht="12" customHeight="1">
      <c r="A50" s="8" t="s">
        <v>43</v>
      </c>
      <c r="B50" s="1"/>
      <c r="C50" s="1"/>
      <c r="D50" s="1"/>
      <c r="E50" s="1"/>
      <c r="F50" s="1"/>
      <c r="G50" s="34">
        <v>208909.29</v>
      </c>
      <c r="H50" s="34"/>
    </row>
    <row r="51" spans="1:8" ht="12" customHeight="1">
      <c r="A51" s="9" t="s">
        <v>41</v>
      </c>
      <c r="B51" s="4"/>
      <c r="C51" s="4"/>
      <c r="D51" s="4"/>
      <c r="E51" s="4"/>
      <c r="F51" s="4"/>
      <c r="G51" s="34">
        <f>ROUND(G50*0.202,2)</f>
        <v>42199.68</v>
      </c>
      <c r="H51" s="34"/>
    </row>
    <row r="52" spans="1:8" ht="12" customHeight="1">
      <c r="A52" s="9" t="s">
        <v>44</v>
      </c>
      <c r="B52" s="4"/>
      <c r="C52" s="4"/>
      <c r="D52" s="4"/>
      <c r="E52" s="4"/>
      <c r="F52" s="4"/>
      <c r="G52" s="34">
        <v>260</v>
      </c>
      <c r="H52" s="34"/>
    </row>
    <row r="53" spans="1:8" ht="12" customHeight="1">
      <c r="A53" s="11" t="s">
        <v>42</v>
      </c>
      <c r="B53" s="3"/>
      <c r="C53" s="3"/>
      <c r="D53" s="3"/>
      <c r="E53" s="3"/>
      <c r="F53" s="3"/>
      <c r="G53" s="34">
        <v>3850.17</v>
      </c>
      <c r="H53" s="34"/>
    </row>
    <row r="54" spans="1:8" ht="12" customHeight="1">
      <c r="A54" s="54" t="s">
        <v>46</v>
      </c>
      <c r="B54" s="61"/>
      <c r="C54" s="61"/>
      <c r="D54" s="61"/>
      <c r="E54" s="61"/>
      <c r="F54" s="61"/>
      <c r="G54" s="55">
        <v>0</v>
      </c>
      <c r="H54" s="55"/>
    </row>
    <row r="55" spans="1:8" ht="12" customHeight="1">
      <c r="A55" s="54" t="s">
        <v>47</v>
      </c>
      <c r="B55" s="61"/>
      <c r="C55" s="61"/>
      <c r="D55" s="61"/>
      <c r="E55" s="61"/>
      <c r="F55" s="61"/>
      <c r="G55" s="59">
        <v>0</v>
      </c>
      <c r="H55" s="59"/>
    </row>
    <row r="56" spans="1:8" ht="12" customHeight="1" thickBot="1">
      <c r="A56" s="56" t="s">
        <v>48</v>
      </c>
      <c r="B56" s="60"/>
      <c r="C56" s="60"/>
      <c r="D56" s="60"/>
      <c r="E56" s="60"/>
      <c r="F56" s="60"/>
      <c r="G56" s="73">
        <v>10749.6</v>
      </c>
      <c r="H56" s="73"/>
    </row>
    <row r="57" spans="1:8" ht="12" customHeight="1">
      <c r="A57" s="13" t="s">
        <v>26</v>
      </c>
      <c r="B57" s="14"/>
      <c r="C57" s="14"/>
      <c r="D57" s="14"/>
      <c r="E57" s="14"/>
      <c r="F57" s="14"/>
      <c r="G57" s="74">
        <v>45274.46</v>
      </c>
      <c r="H57" s="74"/>
    </row>
    <row r="58" spans="1:8" ht="12" customHeight="1" thickBot="1">
      <c r="A58" s="65" t="s">
        <v>56</v>
      </c>
      <c r="B58" s="66"/>
      <c r="C58" s="66"/>
      <c r="D58" s="66"/>
      <c r="E58" s="66"/>
      <c r="F58" s="66"/>
      <c r="G58" s="75">
        <v>2675</v>
      </c>
      <c r="H58" s="57"/>
    </row>
    <row r="59" spans="1:8" ht="12" customHeight="1" thickBot="1">
      <c r="A59" s="19" t="s">
        <v>57</v>
      </c>
      <c r="B59" s="6"/>
      <c r="C59" s="6"/>
      <c r="D59" s="6"/>
      <c r="E59" s="6"/>
      <c r="F59" s="6"/>
      <c r="G59" s="76">
        <f>ROUND(G3*1.25*K1,2)</f>
        <v>104802</v>
      </c>
      <c r="H59" s="110"/>
    </row>
    <row r="60" spans="1:8" ht="12" customHeight="1" thickBot="1">
      <c r="A60" s="19" t="s">
        <v>58</v>
      </c>
      <c r="B60" s="6"/>
      <c r="C60" s="6"/>
      <c r="D60" s="6"/>
      <c r="E60" s="6"/>
      <c r="F60" s="6"/>
      <c r="G60" s="76">
        <f>ROUND(G3*3.63*K1,2)</f>
        <v>304345.01</v>
      </c>
      <c r="H60" s="110"/>
    </row>
    <row r="61" spans="1:8" ht="12" customHeight="1">
      <c r="A61" s="16" t="s">
        <v>59</v>
      </c>
      <c r="B61" s="7"/>
      <c r="C61" s="7"/>
      <c r="D61" s="7"/>
      <c r="E61" s="7"/>
      <c r="F61" s="7"/>
      <c r="G61" s="74">
        <f>ROUND((G9+G13+H9)*20%,2)</f>
        <v>405937.49</v>
      </c>
      <c r="H61" s="74"/>
    </row>
    <row r="62" spans="1:8" ht="12" customHeight="1" thickBot="1">
      <c r="A62" s="17" t="s">
        <v>49</v>
      </c>
      <c r="B62" s="18"/>
      <c r="C62" s="18"/>
      <c r="D62" s="18"/>
      <c r="E62" s="18"/>
      <c r="F62" s="18"/>
      <c r="G62" s="47"/>
      <c r="H62" s="111"/>
    </row>
    <row r="63" spans="1:8" ht="12" customHeight="1" thickBot="1">
      <c r="A63" s="67" t="s">
        <v>64</v>
      </c>
      <c r="B63" s="6"/>
      <c r="C63" s="6"/>
      <c r="D63" s="6"/>
      <c r="E63" s="6"/>
      <c r="F63" s="6"/>
      <c r="G63" s="77">
        <f>(G9+G13+H9)*1%</f>
        <v>20296.8744</v>
      </c>
      <c r="H63" s="112"/>
    </row>
    <row r="64" spans="1:8" ht="12" customHeight="1" thickBot="1">
      <c r="A64" s="67" t="s">
        <v>65</v>
      </c>
      <c r="B64" s="6"/>
      <c r="C64" s="6"/>
      <c r="D64" s="6"/>
      <c r="E64" s="6"/>
      <c r="F64" s="6"/>
      <c r="G64" s="77">
        <v>1741.59</v>
      </c>
      <c r="H64" s="112"/>
    </row>
    <row r="65" spans="1:8" ht="12" customHeight="1">
      <c r="A65" s="68" t="s">
        <v>60</v>
      </c>
      <c r="B65" s="14"/>
      <c r="C65" s="14"/>
      <c r="D65" s="14"/>
      <c r="E65" s="14"/>
      <c r="F65" s="14"/>
      <c r="G65" s="80">
        <f>SUM(G66:G73)</f>
        <v>439370.89</v>
      </c>
      <c r="H65" s="78"/>
    </row>
    <row r="66" spans="1:8" ht="12" customHeight="1">
      <c r="A66" s="40" t="s">
        <v>77</v>
      </c>
      <c r="B66" s="41"/>
      <c r="C66" s="41"/>
      <c r="D66" s="41"/>
      <c r="E66" s="3"/>
      <c r="F66" s="3"/>
      <c r="G66" s="116">
        <v>33462</v>
      </c>
      <c r="H66" s="115"/>
    </row>
    <row r="67" spans="1:8" ht="12" customHeight="1">
      <c r="A67" s="40" t="s">
        <v>78</v>
      </c>
      <c r="B67" s="41"/>
      <c r="C67" s="41"/>
      <c r="D67" s="41"/>
      <c r="E67" s="3"/>
      <c r="F67" s="3"/>
      <c r="G67" s="116">
        <v>10384</v>
      </c>
      <c r="H67" s="115"/>
    </row>
    <row r="68" spans="1:8" ht="12" customHeight="1">
      <c r="A68" s="40" t="s">
        <v>79</v>
      </c>
      <c r="B68" s="41"/>
      <c r="C68" s="41"/>
      <c r="D68" s="41"/>
      <c r="E68" s="3"/>
      <c r="F68" s="3"/>
      <c r="G68" s="116">
        <v>8085</v>
      </c>
      <c r="H68" s="115"/>
    </row>
    <row r="69" spans="1:8" ht="12" customHeight="1">
      <c r="A69" s="40" t="s">
        <v>83</v>
      </c>
      <c r="B69" s="41"/>
      <c r="C69" s="41"/>
      <c r="D69" s="41"/>
      <c r="E69" s="3"/>
      <c r="F69" s="3"/>
      <c r="G69" s="116">
        <v>29924.8</v>
      </c>
      <c r="H69" s="115"/>
    </row>
    <row r="70" spans="1:8" ht="12" customHeight="1">
      <c r="A70" s="40" t="s">
        <v>82</v>
      </c>
      <c r="B70" s="41"/>
      <c r="C70" s="41"/>
      <c r="D70" s="41"/>
      <c r="E70" s="3"/>
      <c r="F70" s="3"/>
      <c r="G70" s="116">
        <v>2678.1</v>
      </c>
      <c r="H70" s="115"/>
    </row>
    <row r="71" spans="1:8" ht="12" customHeight="1">
      <c r="A71" s="40" t="s">
        <v>73</v>
      </c>
      <c r="B71" s="41"/>
      <c r="C71" s="41"/>
      <c r="D71" s="41"/>
      <c r="E71" s="41"/>
      <c r="F71" s="3"/>
      <c r="G71" s="81">
        <v>231797.39</v>
      </c>
      <c r="H71" s="113"/>
    </row>
    <row r="72" spans="1:8" ht="12" customHeight="1">
      <c r="A72" s="84" t="s">
        <v>74</v>
      </c>
      <c r="B72" s="85"/>
      <c r="C72" s="85"/>
      <c r="D72" s="85"/>
      <c r="E72" s="85"/>
      <c r="F72" s="85"/>
      <c r="G72" s="81">
        <v>27222.25</v>
      </c>
      <c r="H72" s="113"/>
    </row>
    <row r="73" spans="1:8" ht="12" customHeight="1" thickBot="1">
      <c r="A73" s="94" t="s">
        <v>76</v>
      </c>
      <c r="B73" s="95"/>
      <c r="C73" s="18"/>
      <c r="D73" s="18"/>
      <c r="E73" s="18"/>
      <c r="F73" s="18"/>
      <c r="G73" s="82">
        <v>95817.35</v>
      </c>
      <c r="H73" s="114"/>
    </row>
    <row r="74" spans="1:8" ht="12" customHeight="1">
      <c r="A74" s="70" t="s">
        <v>61</v>
      </c>
      <c r="B74" s="71"/>
      <c r="C74" s="71"/>
      <c r="D74" s="71"/>
      <c r="E74" s="71"/>
      <c r="F74" s="72"/>
      <c r="G74" s="78">
        <v>0</v>
      </c>
      <c r="H74" s="115"/>
    </row>
    <row r="75" spans="1:8" ht="12" customHeight="1" thickBot="1">
      <c r="A75" s="20" t="s">
        <v>63</v>
      </c>
      <c r="B75" s="69"/>
      <c r="C75" s="69"/>
      <c r="D75" s="69"/>
      <c r="E75" s="69"/>
      <c r="F75" s="69"/>
      <c r="G75" s="79">
        <f>ROUND(G74*0.2,2)</f>
        <v>0</v>
      </c>
      <c r="H75" s="79"/>
    </row>
    <row r="76" spans="1:8" ht="12" customHeight="1" thickBot="1">
      <c r="A76" s="36" t="s">
        <v>18</v>
      </c>
      <c r="B76" s="37"/>
      <c r="C76" s="37"/>
      <c r="D76" s="37"/>
      <c r="E76" s="37"/>
      <c r="F76" s="37"/>
      <c r="G76" s="33">
        <f>SUM(G17+G24+G32+G57+G58+G59+G60+G61+G63+G64+G65+G74+G75)</f>
        <v>2054967.9544000002</v>
      </c>
      <c r="H76" s="33"/>
    </row>
    <row r="77" spans="1:8" ht="12" customHeight="1" thickBot="1">
      <c r="A77" s="38" t="s">
        <v>81</v>
      </c>
      <c r="B77" s="37"/>
      <c r="C77" s="37"/>
      <c r="D77" s="37"/>
      <c r="E77" s="37"/>
      <c r="F77" s="37"/>
      <c r="G77" s="39">
        <f>SUM(G6+G15-G76)</f>
        <v>236044.2855999996</v>
      </c>
      <c r="H77" s="39"/>
    </row>
    <row r="78" spans="1:7" ht="12" customHeight="1">
      <c r="A78" t="s">
        <v>19</v>
      </c>
      <c r="G78" t="s">
        <v>75</v>
      </c>
    </row>
    <row r="79" spans="1:7" ht="12" customHeight="1">
      <c r="A79" t="s">
        <v>66</v>
      </c>
      <c r="G79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2018-04-02T04:23:20Z</cp:lastPrinted>
  <dcterms:created xsi:type="dcterms:W3CDTF">1996-10-08T23:32:33Z</dcterms:created>
  <dcterms:modified xsi:type="dcterms:W3CDTF">2019-04-23T10:48:49Z</dcterms:modified>
  <cp:category/>
  <cp:version/>
  <cp:contentType/>
  <cp:contentStatus/>
</cp:coreProperties>
</file>