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<sst xmlns="http://schemas.openxmlformats.org/spreadsheetml/2006/main" count="86" uniqueCount="85">
  <si>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</si>
  <si>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</si>
  <si>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</si>
  <si>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</si>
  <si>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</si>
  <si>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</si>
  <si>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</si>
  <si>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</si>
  <si>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</si>
  <si>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</si>
  <si>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</si>
  <si>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</si>
  <si>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</si>
  <si>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</si>
  <si>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</si>
  <si>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</si>
  <si>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</si>
  <si>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</si>
  <si>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</si>
  <si>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</si>
  <si>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</si>
  <si>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</si>
  <si>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</si>
  <si>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</si>
  <si>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</si>
  <si>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</si>
  <si>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</si>
  <si>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</si>
  <si>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</si>
  <si>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</si>
  <si>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</si>
  <si>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</si>
  <si>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</si>
  <si>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</si>
  <si>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</si>
  <si>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</si>
  <si>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</si>
  <si>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</si>
  <si>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</si>
  <si>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</si>
  <si>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</si>
  <si>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</si>
  <si>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</si>
  <si>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</si>
  <si>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</si>
  <si>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</si>
  <si>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</si>
  <si>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</si>
  <si>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</si>
  <si>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</si>
  <si>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</si>
  <si>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</si>
  <si>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</si>
  <si>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</si>
  <si>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</si>
  <si>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</si>
  <si>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</si>
  <si>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</si>
  <si>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</si>
  <si>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</si>
  <si>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</si>
  <si>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</si>
  <si>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</si>
  <si>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</si>
  <si>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</si>
  <si>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</si>
  <si>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Котельникова 12</t>
  </si>
  <si>
    <t>С.Ю. Самойлова</t>
  </si>
  <si>
    <t>ОДН</t>
  </si>
  <si>
    <t>13.ОДН</t>
  </si>
  <si>
    <t>С.Г. Захаров</t>
  </si>
  <si>
    <t xml:space="preserve">                                                                    Жилой дом по адресу: </t>
  </si>
  <si>
    <t>1.5. Техническое обследование систем вентиляции</t>
  </si>
  <si>
    <t>06. Дебиторская задолженность по прочим доходам на 01.01.2019 года</t>
  </si>
  <si>
    <t>01. Остаток (перерасход) переходящий на 01.01.2019 года.</t>
  </si>
  <si>
    <t>02. Дебиторская задолженность населения на 01.01.2019 года</t>
  </si>
  <si>
    <t xml:space="preserve">14. ВДГО </t>
  </si>
  <si>
    <t>Покос травы (мат-лы 241,49)</t>
  </si>
  <si>
    <t>Ремонт канализации по техэтажу</t>
  </si>
  <si>
    <t>Ремонт системы канализации</t>
  </si>
  <si>
    <t xml:space="preserve">Герметизация межпанельных стыков </t>
  </si>
  <si>
    <t xml:space="preserve">Изготовление аншлагов </t>
  </si>
  <si>
    <t>Диагностика ВДГО (предоплата)</t>
  </si>
  <si>
    <t>Акт выполненных работ за январь -декабрь 2019 года</t>
  </si>
  <si>
    <t>Остаток (перерасход) переходящий на 01.01.2020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</si>
</sst>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28" xfId="0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0" fontId="0" fillId="0" borderId="29" xfId="0" applyFont="1" applyBorder="1" applyAlignment="1">
      <alignment/>
    </xf>
    <xf numFmtId="2" fontId="0" fillId="0" borderId="30" xfId="0" applyNumberFormat="1" applyFont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2" fontId="0" fillId="0" borderId="31" xfId="0" applyNumberFormat="1" applyFont="1" applyFill="1" applyBorder="1" applyAlignment="1">
      <alignment horizontal="center"/>
    </xf>
    <xf numFmtId="0" fontId="0" fillId="0" borderId="34" xfId="0" applyFont="1" applyBorder="1" applyAlignment="1">
      <alignment/>
    </xf>
    <xf numFmtId="2" fontId="1" fillId="0" borderId="35" xfId="0" applyNumberFormat="1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7" xfId="0" applyFont="1" applyBorder="1" applyAlignment="1">
      <alignment/>
    </xf>
    <xf numFmtId="2" fontId="1" fillId="0" borderId="38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1" xfId="0" applyFont="1" applyBorder="1" applyAlignment="1">
      <alignment/>
    </xf>
    <xf numFmtId="2" fontId="4" fillId="0" borderId="33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2" fontId="4" fillId="0" borderId="31" xfId="0" applyNumberFormat="1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30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4" fillId="0" borderId="39" xfId="0" applyNumberFormat="1" applyFon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0" fontId="4" fillId="0" borderId="40" xfId="0" applyFont="1" applyBorder="1" applyAlignment="1">
      <alignment/>
    </xf>
    <xf numFmtId="2" fontId="2" fillId="0" borderId="35" xfId="0" applyNumberFormat="1" applyFont="1" applyFill="1" applyBorder="1" applyAlignment="1">
      <alignment horizontal="center"/>
    </xf>
    <xf numFmtId="182" fontId="0" fillId="0" borderId="31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2" fontId="2" fillId="0" borderId="35" xfId="0" applyNumberFormat="1" applyFont="1" applyBorder="1" applyAlignment="1">
      <alignment horizontal="center"/>
    </xf>
    <xf numFmtId="0" fontId="2" fillId="0" borderId="20" xfId="0" applyFont="1" applyFill="1" applyBorder="1" applyAlignment="1">
      <alignment/>
    </xf>
    <xf numFmtId="2" fontId="2" fillId="0" borderId="28" xfId="0" applyNumberFormat="1" applyFont="1" applyBorder="1" applyAlignment="1">
      <alignment horizontal="center"/>
    </xf>
    <xf numFmtId="0" fontId="4" fillId="0" borderId="19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2" fontId="2" fillId="0" borderId="33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0"/>
  <sheetViews>
    <sheetView tabSelected="1" zoomScalePageLayoutView="0" workbookViewId="0" topLeftCell="D43">
      <selection activeCell="O62" sqref="O62"/>
    </sheetView>
  </sheetViews>
  <sheetFormatPr defaultColWidth="9.140625" defaultRowHeight="12.75"/>
  <cols>
    <col min="1" max="1" width="10.140625" style="1" bestFit="1" customWidth="1"/>
    <col min="2" max="5" width="9.140625" style="1" customWidth="1"/>
    <col min="6" max="6" width="37.57421875" style="1" customWidth="1"/>
    <col min="7" max="7" width="17.140625" style="1" customWidth="1"/>
    <col min="8" max="8" width="17.00390625" style="1" customWidth="1"/>
    <col min="9" max="10" width="14.8515625" style="1" customWidth="1"/>
    <col min="11" max="11" width="13.8515625" style="1" customWidth="1"/>
    <col min="12" max="12" width="13.7109375" style="1" customWidth="1"/>
    <col min="13" max="13" width="14.8515625" style="1" customWidth="1"/>
  </cols>
  <sheetData>
    <row r="1" spans="3:24" ht="12" customHeight="1">
      <c r="C1" s="8" t="s">
        <v>83</v>
      </c>
      <c r="D1" s="8"/>
      <c r="E1" s="8"/>
      <c r="F1" s="8"/>
      <c r="G1" s="3"/>
      <c r="H1" s="3"/>
      <c r="L1" s="1">
        <v>12</v>
      </c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2:18" ht="12" customHeight="1" thickBot="1">
      <c r="B2" s="8"/>
      <c r="C2" s="8" t="s">
        <v>71</v>
      </c>
      <c r="D2" s="8"/>
      <c r="E2" s="8"/>
      <c r="F2" s="8"/>
      <c r="G2" s="8" t="s">
        <v>66</v>
      </c>
      <c r="H2" s="8"/>
      <c r="I2" s="25"/>
      <c r="J2" s="26"/>
      <c r="K2" s="25"/>
      <c r="L2" s="25"/>
      <c r="M2" s="25"/>
      <c r="N2" s="25"/>
      <c r="O2" s="25"/>
      <c r="P2" s="25"/>
      <c r="Q2" s="25"/>
      <c r="R2" s="25"/>
    </row>
    <row r="3" spans="1:18" ht="12" customHeight="1" thickBot="1">
      <c r="A3" s="27"/>
      <c r="B3" s="14" t="s">
        <v>1</v>
      </c>
      <c r="C3" s="14"/>
      <c r="D3" s="14"/>
      <c r="E3" s="7"/>
      <c r="F3" s="24"/>
      <c r="G3" s="75">
        <v>7148.5</v>
      </c>
      <c r="H3" s="28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8" ht="12" customHeight="1" thickBot="1">
      <c r="A4" s="27"/>
      <c r="B4" s="14" t="s">
        <v>2</v>
      </c>
      <c r="C4" s="14"/>
      <c r="D4" s="14"/>
      <c r="E4" s="7"/>
      <c r="F4" s="29"/>
      <c r="G4" s="75">
        <v>21.06</v>
      </c>
      <c r="H4" s="72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1:18" ht="12" customHeight="1" thickBot="1">
      <c r="A5" s="6"/>
      <c r="B5" s="7" t="s">
        <v>0</v>
      </c>
      <c r="C5" s="14" t="s">
        <v>23</v>
      </c>
      <c r="D5" s="7"/>
      <c r="E5" s="7"/>
      <c r="F5" s="7"/>
      <c r="G5" s="76"/>
      <c r="H5" s="74" t="s">
        <v>68</v>
      </c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18" ht="12" customHeight="1">
      <c r="A6" s="30" t="s">
        <v>74</v>
      </c>
      <c r="B6" s="4"/>
      <c r="C6" s="4"/>
      <c r="D6" s="4"/>
      <c r="E6" s="4"/>
      <c r="F6" s="4"/>
      <c r="G6" s="77">
        <v>228796.4</v>
      </c>
      <c r="H6" s="73">
        <v>0</v>
      </c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ht="12" customHeight="1">
      <c r="A7" s="5" t="s">
        <v>75</v>
      </c>
      <c r="B7" s="5"/>
      <c r="C7" s="5"/>
      <c r="D7" s="5"/>
      <c r="E7" s="5"/>
      <c r="F7" s="5"/>
      <c r="G7" s="78">
        <v>123837.35</v>
      </c>
      <c r="H7" s="31">
        <v>17488.24</v>
      </c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12" customHeight="1">
      <c r="A8" s="13" t="s">
        <v>50</v>
      </c>
      <c r="B8" s="4"/>
      <c r="C8" s="4"/>
      <c r="D8" s="4"/>
      <c r="E8" s="4"/>
      <c r="F8" s="4"/>
      <c r="G8" s="79">
        <v>1820828.58</v>
      </c>
      <c r="H8" s="32">
        <v>59186.28</v>
      </c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12" customHeight="1">
      <c r="A9" s="11" t="s">
        <v>29</v>
      </c>
      <c r="B9" s="5"/>
      <c r="C9" s="5"/>
      <c r="D9" s="5"/>
      <c r="E9" s="5"/>
      <c r="F9" s="5"/>
      <c r="G9" s="78">
        <v>1794158.77</v>
      </c>
      <c r="H9" s="31">
        <v>58058.39</v>
      </c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12" customHeight="1">
      <c r="A10" s="11" t="s">
        <v>51</v>
      </c>
      <c r="B10" s="5"/>
      <c r="C10" s="5"/>
      <c r="D10" s="5"/>
      <c r="E10" s="5"/>
      <c r="F10" s="5"/>
      <c r="G10" s="78">
        <f>SUM(G7+G8-G9)</f>
        <v>150507.16000000015</v>
      </c>
      <c r="H10" s="31">
        <f>SUM(H7+H8-H9)</f>
        <v>18616.130000000005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8" ht="12" customHeight="1">
      <c r="A11" s="11" t="s">
        <v>73</v>
      </c>
      <c r="B11" s="5"/>
      <c r="C11" s="5"/>
      <c r="D11" s="5"/>
      <c r="E11" s="5"/>
      <c r="F11" s="5"/>
      <c r="G11" s="78">
        <v>248247.52</v>
      </c>
      <c r="H11" s="31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ht="12" customHeight="1">
      <c r="A12" s="11" t="s">
        <v>52</v>
      </c>
      <c r="B12" s="5"/>
      <c r="C12" s="5"/>
      <c r="D12" s="5"/>
      <c r="E12" s="5"/>
      <c r="F12" s="5"/>
      <c r="G12" s="78">
        <v>788337.12</v>
      </c>
      <c r="H12" s="31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8" ht="12" customHeight="1">
      <c r="A13" s="11" t="s">
        <v>53</v>
      </c>
      <c r="B13" s="5"/>
      <c r="C13" s="5"/>
      <c r="D13" s="5"/>
      <c r="E13" s="5"/>
      <c r="F13" s="5"/>
      <c r="G13" s="78">
        <v>455063.85</v>
      </c>
      <c r="H13" s="31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18" ht="12" customHeight="1" thickBot="1">
      <c r="A14" s="12" t="s">
        <v>54</v>
      </c>
      <c r="B14" s="3"/>
      <c r="C14" s="3"/>
      <c r="D14" s="3"/>
      <c r="E14" s="3"/>
      <c r="F14" s="3"/>
      <c r="G14" s="80">
        <f>SUM(G11+G12-G13)</f>
        <v>581520.79</v>
      </c>
      <c r="H14" s="54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1:18" ht="12" customHeight="1" thickBot="1">
      <c r="A15" s="33" t="s">
        <v>3</v>
      </c>
      <c r="B15" s="7"/>
      <c r="C15" s="7"/>
      <c r="D15" s="7"/>
      <c r="E15" s="7"/>
      <c r="F15" s="7"/>
      <c r="G15" s="81">
        <f>G9+G13+H9</f>
        <v>2307281.0100000002</v>
      </c>
      <c r="H15" s="44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18" ht="12" customHeight="1" thickBot="1">
      <c r="A16" s="6"/>
      <c r="B16" s="7" t="s">
        <v>0</v>
      </c>
      <c r="C16" s="14" t="s">
        <v>24</v>
      </c>
      <c r="D16" s="7"/>
      <c r="E16" s="7"/>
      <c r="F16" s="24"/>
      <c r="G16" s="82" t="s">
        <v>61</v>
      </c>
      <c r="H16" s="74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ht="12" customHeight="1">
      <c r="A17" s="18" t="s">
        <v>4</v>
      </c>
      <c r="B17" s="9"/>
      <c r="C17" s="9"/>
      <c r="D17" s="9"/>
      <c r="E17" s="9"/>
      <c r="F17" s="9"/>
      <c r="G17" s="83">
        <f>SUM(G19:G23)</f>
        <v>88247.22</v>
      </c>
      <c r="H17" s="34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1:18" ht="12" customHeight="1" thickBot="1">
      <c r="A18" s="35" t="s">
        <v>32</v>
      </c>
      <c r="B18" s="20"/>
      <c r="C18" s="20"/>
      <c r="D18" s="20"/>
      <c r="E18" s="20"/>
      <c r="F18" s="20"/>
      <c r="G18" s="84"/>
      <c r="H18" s="36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ht="12" customHeight="1">
      <c r="A19" s="13" t="s">
        <v>5</v>
      </c>
      <c r="B19" s="4"/>
      <c r="C19" s="4"/>
      <c r="D19" s="4"/>
      <c r="E19" s="4"/>
      <c r="F19" s="4"/>
      <c r="G19" s="85">
        <v>52658.69</v>
      </c>
      <c r="H19" s="37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1:18" ht="12" customHeight="1">
      <c r="A20" s="11" t="s">
        <v>30</v>
      </c>
      <c r="B20" s="5"/>
      <c r="C20" s="5"/>
      <c r="D20" s="5"/>
      <c r="E20" s="5"/>
      <c r="F20" s="5"/>
      <c r="G20" s="79">
        <f>ROUND(G19*0.302,2)</f>
        <v>15902.92</v>
      </c>
      <c r="H20" s="37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ht="12" customHeight="1">
      <c r="A21" s="11" t="s">
        <v>6</v>
      </c>
      <c r="B21" s="5"/>
      <c r="C21" s="3"/>
      <c r="D21" s="3"/>
      <c r="E21" s="3"/>
      <c r="F21" s="3"/>
      <c r="G21" s="79">
        <v>5419.54</v>
      </c>
      <c r="H21" s="37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18" ht="12" customHeight="1">
      <c r="A22" s="13" t="s">
        <v>38</v>
      </c>
      <c r="B22" s="4"/>
      <c r="C22" s="5"/>
      <c r="D22" s="5"/>
      <c r="E22" s="5"/>
      <c r="F22" s="5"/>
      <c r="G22" s="85">
        <v>1394.07</v>
      </c>
      <c r="H22" s="37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18" ht="12" customHeight="1" thickBot="1">
      <c r="A23" s="11" t="s">
        <v>72</v>
      </c>
      <c r="B23" s="5"/>
      <c r="C23" s="17"/>
      <c r="D23" s="5"/>
      <c r="E23" s="5"/>
      <c r="F23" s="5"/>
      <c r="G23" s="86">
        <v>12872</v>
      </c>
      <c r="H23" s="38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ht="12" customHeight="1">
      <c r="A24" s="18" t="s">
        <v>7</v>
      </c>
      <c r="B24" s="9"/>
      <c r="C24" s="9"/>
      <c r="D24" s="9"/>
      <c r="E24" s="9"/>
      <c r="F24" s="39"/>
      <c r="G24" s="83">
        <f>SUM(G26:G31)</f>
        <v>245200.58000000002</v>
      </c>
      <c r="H24" s="40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8" ht="12" customHeight="1" thickBot="1">
      <c r="A25" s="19" t="s">
        <v>25</v>
      </c>
      <c r="B25" s="20"/>
      <c r="C25" s="20"/>
      <c r="D25" s="20"/>
      <c r="E25" s="20"/>
      <c r="F25" s="41"/>
      <c r="G25" s="87"/>
      <c r="H25" s="42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ht="12" customHeight="1">
      <c r="A26" s="12" t="s">
        <v>28</v>
      </c>
      <c r="B26" s="3"/>
      <c r="C26" s="3"/>
      <c r="D26" s="3"/>
      <c r="E26" s="3"/>
      <c r="F26" s="3"/>
      <c r="G26" s="88">
        <v>99288.39</v>
      </c>
      <c r="H26" s="98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18" ht="12" customHeight="1">
      <c r="A27" s="11" t="s">
        <v>31</v>
      </c>
      <c r="B27" s="5"/>
      <c r="C27" s="5"/>
      <c r="D27" s="5"/>
      <c r="E27" s="5"/>
      <c r="F27" s="5"/>
      <c r="G27" s="79">
        <f>ROUND(G26*0.302,2)+378.49</f>
        <v>30363.58</v>
      </c>
      <c r="H27" s="37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8" ht="12" customHeight="1">
      <c r="A28" s="12" t="s">
        <v>8</v>
      </c>
      <c r="B28" s="3"/>
      <c r="C28" s="3"/>
      <c r="D28" s="3"/>
      <c r="E28" s="3"/>
      <c r="F28" s="3"/>
      <c r="G28" s="88">
        <v>27604.62</v>
      </c>
      <c r="H28" s="32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1:18" ht="12" customHeight="1">
      <c r="A29" s="11" t="s">
        <v>21</v>
      </c>
      <c r="B29" s="5"/>
      <c r="C29" s="5"/>
      <c r="D29" s="5"/>
      <c r="E29" s="5"/>
      <c r="F29" s="5"/>
      <c r="G29" s="86">
        <v>3978.97</v>
      </c>
      <c r="H29" s="32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1:18" ht="12" customHeight="1">
      <c r="A30" s="11" t="s">
        <v>22</v>
      </c>
      <c r="B30" s="5"/>
      <c r="C30" s="5"/>
      <c r="D30" s="5"/>
      <c r="E30" s="5"/>
      <c r="F30" s="43"/>
      <c r="G30" s="79">
        <v>83965.02</v>
      </c>
      <c r="H30" s="37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1:18" ht="12" customHeight="1" thickBot="1">
      <c r="A31" s="12" t="s">
        <v>39</v>
      </c>
      <c r="B31" s="3"/>
      <c r="C31" s="3"/>
      <c r="D31" s="3"/>
      <c r="E31" s="3"/>
      <c r="F31" s="3"/>
      <c r="G31" s="89">
        <v>0</v>
      </c>
      <c r="H31" s="38"/>
      <c r="I31" s="25"/>
      <c r="J31" s="25"/>
      <c r="K31" s="25"/>
      <c r="L31" s="25"/>
      <c r="M31" s="25"/>
      <c r="N31" s="25"/>
      <c r="O31" s="25"/>
      <c r="P31" s="25"/>
      <c r="Q31" s="25"/>
      <c r="R31" s="25"/>
    </row>
    <row r="32" spans="1:18" ht="12" customHeight="1" thickBot="1">
      <c r="A32" s="21" t="s">
        <v>26</v>
      </c>
      <c r="B32" s="22"/>
      <c r="C32" s="22"/>
      <c r="D32" s="22"/>
      <c r="E32" s="22"/>
      <c r="F32" s="14"/>
      <c r="G32" s="81">
        <f>G33+G39+G44+G49+G54+G55+G56</f>
        <v>579131.91294</v>
      </c>
      <c r="H32" s="44"/>
      <c r="I32" s="25"/>
      <c r="J32" s="25"/>
      <c r="K32" s="25"/>
      <c r="L32" s="25"/>
      <c r="M32" s="25"/>
      <c r="N32" s="25"/>
      <c r="O32" s="25"/>
      <c r="P32" s="25"/>
      <c r="Q32" s="25"/>
      <c r="R32" s="25"/>
    </row>
    <row r="33" spans="1:18" ht="12" customHeight="1">
      <c r="A33" s="45" t="s">
        <v>9</v>
      </c>
      <c r="B33" s="46"/>
      <c r="C33" s="46"/>
      <c r="D33" s="46"/>
      <c r="E33" s="46"/>
      <c r="F33" s="46"/>
      <c r="G33" s="77">
        <f>SUM(G34:G38)</f>
        <v>62859.252940000006</v>
      </c>
      <c r="H33" s="47"/>
      <c r="I33" s="25"/>
      <c r="J33" s="25"/>
      <c r="K33" s="25"/>
      <c r="L33" s="25"/>
      <c r="M33" s="25"/>
      <c r="N33" s="25"/>
      <c r="O33" s="25"/>
      <c r="P33" s="25"/>
      <c r="Q33" s="25"/>
      <c r="R33" s="25"/>
    </row>
    <row r="34" spans="1:18" ht="12" customHeight="1">
      <c r="A34" s="12" t="s">
        <v>34</v>
      </c>
      <c r="B34" s="3"/>
      <c r="C34" s="3"/>
      <c r="D34" s="3"/>
      <c r="E34" s="3"/>
      <c r="F34" s="3"/>
      <c r="G34" s="88">
        <v>46630.97</v>
      </c>
      <c r="H34" s="38"/>
      <c r="I34" s="25"/>
      <c r="J34" s="25"/>
      <c r="K34" s="25"/>
      <c r="L34" s="25"/>
      <c r="M34" s="25"/>
      <c r="N34" s="25"/>
      <c r="O34" s="25"/>
      <c r="P34" s="25"/>
      <c r="Q34" s="25"/>
      <c r="R34" s="25"/>
    </row>
    <row r="35" spans="1:18" ht="12" customHeight="1">
      <c r="A35" s="11" t="s">
        <v>33</v>
      </c>
      <c r="B35" s="5"/>
      <c r="C35" s="5"/>
      <c r="D35" s="5"/>
      <c r="E35" s="5"/>
      <c r="F35" s="5"/>
      <c r="G35" s="79">
        <f>G34*0.302</f>
        <v>14082.55294</v>
      </c>
      <c r="H35" s="32"/>
      <c r="I35" s="25"/>
      <c r="J35" s="25"/>
      <c r="K35" s="25"/>
      <c r="L35" s="25"/>
      <c r="M35" s="25"/>
      <c r="N35" s="25"/>
      <c r="O35" s="25"/>
      <c r="P35" s="25"/>
      <c r="Q35" s="25"/>
      <c r="R35" s="25"/>
    </row>
    <row r="36" spans="1:18" ht="12" customHeight="1">
      <c r="A36" s="11" t="s">
        <v>45</v>
      </c>
      <c r="B36" s="5"/>
      <c r="C36" s="5"/>
      <c r="D36" s="5"/>
      <c r="E36" s="5"/>
      <c r="F36" s="5"/>
      <c r="G36" s="79">
        <v>1500</v>
      </c>
      <c r="H36" s="32"/>
      <c r="I36" s="25"/>
      <c r="J36" s="25"/>
      <c r="K36" s="25"/>
      <c r="L36" s="25"/>
      <c r="M36" s="25"/>
      <c r="N36" s="25"/>
      <c r="O36" s="25"/>
      <c r="P36" s="25"/>
      <c r="Q36" s="25"/>
      <c r="R36" s="25"/>
    </row>
    <row r="37" spans="1:18" ht="12" customHeight="1">
      <c r="A37" s="12" t="s">
        <v>10</v>
      </c>
      <c r="B37" s="3"/>
      <c r="C37" s="3"/>
      <c r="D37" s="3"/>
      <c r="E37" s="3"/>
      <c r="F37" s="3"/>
      <c r="G37" s="88">
        <v>0</v>
      </c>
      <c r="H37" s="38"/>
      <c r="I37" s="25"/>
      <c r="J37" s="25"/>
      <c r="K37" s="25"/>
      <c r="L37" s="25"/>
      <c r="M37" s="25"/>
      <c r="N37" s="25"/>
      <c r="O37" s="25"/>
      <c r="P37" s="25"/>
      <c r="Q37" s="25"/>
      <c r="R37" s="25"/>
    </row>
    <row r="38" spans="1:18" ht="12" customHeight="1">
      <c r="A38" s="11" t="s">
        <v>11</v>
      </c>
      <c r="B38" s="5"/>
      <c r="C38" s="5"/>
      <c r="D38" s="5"/>
      <c r="E38" s="5"/>
      <c r="F38" s="5"/>
      <c r="G38" s="79">
        <v>645.73</v>
      </c>
      <c r="H38" s="32"/>
      <c r="I38" s="25"/>
      <c r="J38" s="25"/>
      <c r="K38" s="25"/>
      <c r="L38" s="25"/>
      <c r="M38" s="25"/>
      <c r="N38" s="25"/>
      <c r="O38" s="25"/>
      <c r="P38" s="25"/>
      <c r="Q38" s="25"/>
      <c r="R38" s="25"/>
    </row>
    <row r="39" spans="1:18" ht="12" customHeight="1">
      <c r="A39" s="48" t="s">
        <v>12</v>
      </c>
      <c r="B39" s="49"/>
      <c r="C39" s="49"/>
      <c r="D39" s="49"/>
      <c r="E39" s="49"/>
      <c r="F39" s="49"/>
      <c r="G39" s="90">
        <f>SUM(G40:G43)</f>
        <v>0</v>
      </c>
      <c r="H39" s="50"/>
      <c r="I39" s="25"/>
      <c r="J39" s="25"/>
      <c r="K39" s="25"/>
      <c r="L39" s="25"/>
      <c r="M39" s="25"/>
      <c r="N39" s="25"/>
      <c r="O39" s="25"/>
      <c r="P39" s="25"/>
      <c r="Q39" s="25"/>
      <c r="R39" s="25"/>
    </row>
    <row r="40" spans="1:18" ht="12" customHeight="1">
      <c r="A40" s="11" t="s">
        <v>13</v>
      </c>
      <c r="B40" s="5"/>
      <c r="C40" s="5"/>
      <c r="D40" s="5"/>
      <c r="E40" s="5"/>
      <c r="F40" s="5"/>
      <c r="G40" s="79">
        <v>0</v>
      </c>
      <c r="H40" s="32"/>
      <c r="I40" s="25"/>
      <c r="J40" s="25"/>
      <c r="K40" s="25"/>
      <c r="L40" s="25"/>
      <c r="M40" s="25"/>
      <c r="N40" s="25"/>
      <c r="O40" s="25"/>
      <c r="P40" s="25"/>
      <c r="Q40" s="25"/>
      <c r="R40" s="25"/>
    </row>
    <row r="41" spans="1:18" ht="12" customHeight="1">
      <c r="A41" s="12" t="s">
        <v>35</v>
      </c>
      <c r="B41" s="3"/>
      <c r="C41" s="3"/>
      <c r="D41" s="3"/>
      <c r="E41" s="3"/>
      <c r="F41" s="3"/>
      <c r="G41" s="79">
        <f>G40*0.302</f>
        <v>0</v>
      </c>
      <c r="H41" s="32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18" ht="12" customHeight="1">
      <c r="A42" s="11" t="s">
        <v>14</v>
      </c>
      <c r="B42" s="5"/>
      <c r="C42" s="5"/>
      <c r="D42" s="5"/>
      <c r="E42" s="5"/>
      <c r="F42" s="5"/>
      <c r="G42" s="78">
        <v>0</v>
      </c>
      <c r="H42" s="31"/>
      <c r="I42" s="25"/>
      <c r="J42" s="25"/>
      <c r="K42" s="25"/>
      <c r="L42" s="25"/>
      <c r="M42" s="25"/>
      <c r="N42" s="25"/>
      <c r="O42" s="25"/>
      <c r="P42" s="25"/>
      <c r="Q42" s="25"/>
      <c r="R42" s="25"/>
    </row>
    <row r="43" spans="1:18" ht="12" customHeight="1">
      <c r="A43" s="12" t="s">
        <v>15</v>
      </c>
      <c r="B43" s="3"/>
      <c r="C43" s="3"/>
      <c r="D43" s="3"/>
      <c r="E43" s="3"/>
      <c r="F43" s="3"/>
      <c r="G43" s="88">
        <v>0</v>
      </c>
      <c r="H43" s="38"/>
      <c r="I43" s="25"/>
      <c r="J43" s="25"/>
      <c r="K43" s="25"/>
      <c r="L43" s="25"/>
      <c r="M43" s="25"/>
      <c r="N43" s="25"/>
      <c r="O43" s="25"/>
      <c r="P43" s="25"/>
      <c r="Q43" s="25"/>
      <c r="R43" s="25"/>
    </row>
    <row r="44" spans="1:18" ht="12" customHeight="1">
      <c r="A44" s="51" t="s">
        <v>36</v>
      </c>
      <c r="B44" s="52"/>
      <c r="C44" s="52"/>
      <c r="D44" s="52"/>
      <c r="E44" s="52"/>
      <c r="F44" s="52"/>
      <c r="G44" s="78">
        <f>SUM(G45:G48)</f>
        <v>162558.48</v>
      </c>
      <c r="H44" s="53"/>
      <c r="I44" s="25"/>
      <c r="J44" s="25"/>
      <c r="K44" s="25"/>
      <c r="L44" s="25"/>
      <c r="M44" s="25"/>
      <c r="N44" s="25"/>
      <c r="O44" s="25"/>
      <c r="P44" s="25"/>
      <c r="Q44" s="25"/>
      <c r="R44" s="25"/>
    </row>
    <row r="45" spans="1:18" ht="12" customHeight="1">
      <c r="A45" s="10" t="s">
        <v>16</v>
      </c>
      <c r="B45" s="2"/>
      <c r="C45" s="2"/>
      <c r="D45" s="2"/>
      <c r="E45" s="2"/>
      <c r="F45" s="2"/>
      <c r="G45" s="80">
        <v>123716.45</v>
      </c>
      <c r="H45" s="54"/>
      <c r="I45" s="25"/>
      <c r="J45" s="25"/>
      <c r="K45" s="25"/>
      <c r="L45" s="25"/>
      <c r="M45" s="25"/>
      <c r="N45" s="25"/>
      <c r="O45" s="25"/>
      <c r="P45" s="25"/>
      <c r="Q45" s="25"/>
      <c r="R45" s="25"/>
    </row>
    <row r="46" spans="1:18" ht="12" customHeight="1">
      <c r="A46" s="11" t="s">
        <v>37</v>
      </c>
      <c r="B46" s="5"/>
      <c r="C46" s="5"/>
      <c r="D46" s="5"/>
      <c r="E46" s="5"/>
      <c r="F46" s="5"/>
      <c r="G46" s="78">
        <f>ROUND(G45*0.302,2)</f>
        <v>37362.37</v>
      </c>
      <c r="H46" s="31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18" ht="12" customHeight="1">
      <c r="A47" s="11" t="s">
        <v>17</v>
      </c>
      <c r="B47" s="5"/>
      <c r="C47" s="5"/>
      <c r="D47" s="5"/>
      <c r="E47" s="5"/>
      <c r="F47" s="5"/>
      <c r="G47" s="77">
        <v>675.4</v>
      </c>
      <c r="H47" s="5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18" ht="12" customHeight="1">
      <c r="A48" s="13" t="s">
        <v>18</v>
      </c>
      <c r="B48" s="4"/>
      <c r="C48" s="4"/>
      <c r="D48" s="4"/>
      <c r="E48" s="4"/>
      <c r="F48" s="4"/>
      <c r="G48" s="77">
        <v>804.26</v>
      </c>
      <c r="H48" s="5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" customHeight="1">
      <c r="A49" s="45" t="s">
        <v>40</v>
      </c>
      <c r="B49" s="46"/>
      <c r="C49" s="46"/>
      <c r="D49" s="46"/>
      <c r="E49" s="46"/>
      <c r="F49" s="46"/>
      <c r="G49" s="77">
        <f>SUM(G50+G51+G52+G53)</f>
        <v>331454.88</v>
      </c>
      <c r="H49" s="47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" customHeight="1">
      <c r="A50" s="10" t="s">
        <v>43</v>
      </c>
      <c r="B50" s="2"/>
      <c r="C50" s="2"/>
      <c r="D50" s="2"/>
      <c r="E50" s="2"/>
      <c r="F50" s="2"/>
      <c r="G50" s="77">
        <v>248031.8</v>
      </c>
      <c r="H50" s="5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" customHeight="1">
      <c r="A51" s="11" t="s">
        <v>41</v>
      </c>
      <c r="B51" s="5"/>
      <c r="C51" s="5"/>
      <c r="D51" s="5"/>
      <c r="E51" s="5"/>
      <c r="F51" s="5"/>
      <c r="G51" s="77">
        <f>ROUND(G50*0.302,2)</f>
        <v>74905.6</v>
      </c>
      <c r="H51" s="5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" customHeight="1">
      <c r="A52" s="11" t="s">
        <v>44</v>
      </c>
      <c r="B52" s="5"/>
      <c r="C52" s="5"/>
      <c r="D52" s="5"/>
      <c r="E52" s="5"/>
      <c r="F52" s="5"/>
      <c r="G52" s="77">
        <v>2330.51</v>
      </c>
      <c r="H52" s="5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" customHeight="1">
      <c r="A53" s="13" t="s">
        <v>42</v>
      </c>
      <c r="B53" s="4"/>
      <c r="C53" s="4"/>
      <c r="D53" s="4"/>
      <c r="E53" s="4"/>
      <c r="F53" s="4"/>
      <c r="G53" s="77">
        <v>6186.97</v>
      </c>
      <c r="H53" s="5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" customHeight="1">
      <c r="A54" s="45" t="s">
        <v>46</v>
      </c>
      <c r="B54" s="46"/>
      <c r="C54" s="46"/>
      <c r="D54" s="46"/>
      <c r="E54" s="46"/>
      <c r="F54" s="46"/>
      <c r="G54" s="77">
        <v>101.83</v>
      </c>
      <c r="H54" s="47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" customHeight="1">
      <c r="A55" s="45" t="s">
        <v>47</v>
      </c>
      <c r="B55" s="46"/>
      <c r="C55" s="46"/>
      <c r="D55" s="46"/>
      <c r="E55" s="46"/>
      <c r="F55" s="46"/>
      <c r="G55" s="78">
        <v>11083.15</v>
      </c>
      <c r="H55" s="53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" customHeight="1" thickBot="1">
      <c r="A56" s="48" t="s">
        <v>48</v>
      </c>
      <c r="B56" s="49"/>
      <c r="C56" s="49"/>
      <c r="D56" s="49"/>
      <c r="E56" s="49"/>
      <c r="F56" s="49"/>
      <c r="G56" s="86">
        <v>11074.32</v>
      </c>
      <c r="H56" s="56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" customHeight="1">
      <c r="A57" s="15" t="s">
        <v>27</v>
      </c>
      <c r="B57" s="16"/>
      <c r="C57" s="16"/>
      <c r="D57" s="16"/>
      <c r="E57" s="16"/>
      <c r="F57" s="16"/>
      <c r="G57" s="91">
        <v>49746.7</v>
      </c>
      <c r="H57" s="57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" customHeight="1" thickBot="1">
      <c r="A58" s="58" t="s">
        <v>55</v>
      </c>
      <c r="B58" s="17"/>
      <c r="C58" s="17"/>
      <c r="D58" s="17"/>
      <c r="E58" s="17"/>
      <c r="F58" s="17"/>
      <c r="G58" s="92">
        <v>0</v>
      </c>
      <c r="H58" s="50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" customHeight="1" thickBot="1">
      <c r="A59" s="21" t="s">
        <v>56</v>
      </c>
      <c r="B59" s="7"/>
      <c r="C59" s="7"/>
      <c r="D59" s="7"/>
      <c r="E59" s="7"/>
      <c r="F59" s="7"/>
      <c r="G59" s="93">
        <f>ROUND(G3*1.43*3,2)</f>
        <v>30667.07</v>
      </c>
      <c r="H59" s="59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" customHeight="1" thickBot="1">
      <c r="A60" s="21" t="s">
        <v>57</v>
      </c>
      <c r="B60" s="7"/>
      <c r="C60" s="7"/>
      <c r="D60" s="7"/>
      <c r="E60" s="7"/>
      <c r="F60" s="7"/>
      <c r="G60" s="93">
        <f>ROUND(G3*4.15*L1,2)</f>
        <v>355995.3</v>
      </c>
      <c r="H60" s="59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" customHeight="1">
      <c r="A61" s="18" t="s">
        <v>58</v>
      </c>
      <c r="B61" s="9"/>
      <c r="C61" s="9"/>
      <c r="D61" s="9"/>
      <c r="E61" s="9"/>
      <c r="F61" s="9"/>
      <c r="G61" s="91">
        <f>ROUND((G9+G13+H9)*20%,2)</f>
        <v>461456.2</v>
      </c>
      <c r="H61" s="57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" customHeight="1" thickBot="1">
      <c r="A62" s="19" t="s">
        <v>49</v>
      </c>
      <c r="B62" s="20"/>
      <c r="C62" s="20"/>
      <c r="D62" s="20"/>
      <c r="E62" s="20"/>
      <c r="F62" s="20"/>
      <c r="G62" s="94"/>
      <c r="H62" s="60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" customHeight="1" thickBot="1">
      <c r="A63" s="61" t="s">
        <v>63</v>
      </c>
      <c r="B63" s="7"/>
      <c r="C63" s="7"/>
      <c r="D63" s="7"/>
      <c r="E63" s="7"/>
      <c r="F63" s="7"/>
      <c r="G63" s="81">
        <f>(G9+G13+H9)*1%</f>
        <v>23072.810100000002</v>
      </c>
      <c r="H63" s="62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" customHeight="1" thickBot="1">
      <c r="A64" s="61" t="s">
        <v>64</v>
      </c>
      <c r="B64" s="7"/>
      <c r="C64" s="7"/>
      <c r="D64" s="7"/>
      <c r="E64" s="7"/>
      <c r="F64" s="7"/>
      <c r="G64" s="81">
        <v>27042.41</v>
      </c>
      <c r="H64" s="62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s="1" customFormat="1" ht="12" customHeight="1">
      <c r="A65" s="63" t="s">
        <v>59</v>
      </c>
      <c r="B65" s="16"/>
      <c r="C65" s="16"/>
      <c r="D65" s="16"/>
      <c r="E65" s="16"/>
      <c r="F65" s="16"/>
      <c r="G65" s="95">
        <f>SUM(G66:G71)</f>
        <v>415733.55</v>
      </c>
      <c r="H65" s="64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s="1" customFormat="1" ht="12" customHeight="1">
      <c r="A66" s="65" t="s">
        <v>77</v>
      </c>
      <c r="B66" s="4"/>
      <c r="C66" s="4"/>
      <c r="D66" s="4"/>
      <c r="E66" s="4"/>
      <c r="F66" s="4"/>
      <c r="G66" s="78">
        <v>1830.24</v>
      </c>
      <c r="H66" s="31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s="1" customFormat="1" ht="12" customHeight="1">
      <c r="A67" s="65" t="s">
        <v>78</v>
      </c>
      <c r="B67" s="4"/>
      <c r="C67" s="4"/>
      <c r="D67" s="4"/>
      <c r="E67" s="4"/>
      <c r="F67" s="4"/>
      <c r="G67" s="78">
        <v>101455.61</v>
      </c>
      <c r="H67" s="31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s="1" customFormat="1" ht="12" customHeight="1">
      <c r="A68" s="65" t="s">
        <v>79</v>
      </c>
      <c r="B68" s="4"/>
      <c r="C68" s="4"/>
      <c r="D68" s="4"/>
      <c r="E68" s="4"/>
      <c r="F68" s="4"/>
      <c r="G68" s="78">
        <v>159105.8</v>
      </c>
      <c r="H68" s="31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s="1" customFormat="1" ht="12" customHeight="1">
      <c r="A69" s="65" t="s">
        <v>80</v>
      </c>
      <c r="B69" s="4"/>
      <c r="C69" s="4"/>
      <c r="D69" s="4"/>
      <c r="E69" s="4"/>
      <c r="F69" s="4"/>
      <c r="G69" s="78">
        <v>136641.6</v>
      </c>
      <c r="H69" s="31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s="1" customFormat="1" ht="12" customHeight="1">
      <c r="A70" s="65" t="s">
        <v>81</v>
      </c>
      <c r="B70" s="4"/>
      <c r="C70" s="4"/>
      <c r="D70" s="4"/>
      <c r="E70" s="4"/>
      <c r="F70" s="4"/>
      <c r="G70" s="78">
        <v>1652.3</v>
      </c>
      <c r="H70" s="31"/>
      <c r="I70" s="25"/>
      <c r="J70" s="25"/>
      <c r="K70" s="25"/>
      <c r="L70" s="25"/>
      <c r="M70" s="25"/>
      <c r="N70" s="25"/>
      <c r="O70" s="25"/>
      <c r="P70" s="25"/>
      <c r="Q70" s="25"/>
      <c r="R70" s="25"/>
    </row>
    <row r="71" spans="1:18" s="1" customFormat="1" ht="12" customHeight="1" thickBot="1">
      <c r="A71" s="65" t="s">
        <v>82</v>
      </c>
      <c r="B71" s="4"/>
      <c r="C71" s="4"/>
      <c r="D71" s="4"/>
      <c r="E71" s="4"/>
      <c r="F71" s="4"/>
      <c r="G71" s="78">
        <v>15048</v>
      </c>
      <c r="H71" s="31"/>
      <c r="I71" s="25"/>
      <c r="J71" s="25"/>
      <c r="K71" s="25"/>
      <c r="L71" s="25"/>
      <c r="M71" s="25"/>
      <c r="N71" s="25"/>
      <c r="O71" s="25"/>
      <c r="P71" s="25"/>
      <c r="Q71" s="25"/>
      <c r="R71" s="25"/>
    </row>
    <row r="72" spans="1:18" s="1" customFormat="1" ht="12" customHeight="1">
      <c r="A72" s="66" t="s">
        <v>60</v>
      </c>
      <c r="B72" s="67"/>
      <c r="C72" s="67"/>
      <c r="D72" s="67"/>
      <c r="E72" s="67"/>
      <c r="F72" s="68"/>
      <c r="G72" s="95">
        <v>0</v>
      </c>
      <c r="H72" s="69"/>
      <c r="I72" s="25"/>
      <c r="J72" s="25"/>
      <c r="K72" s="25"/>
      <c r="L72" s="25"/>
      <c r="M72" s="25"/>
      <c r="N72" s="25"/>
      <c r="O72" s="25"/>
      <c r="P72" s="25"/>
      <c r="Q72" s="25"/>
      <c r="R72" s="25"/>
    </row>
    <row r="73" spans="1:18" ht="12" customHeight="1" thickBot="1">
      <c r="A73" s="23" t="s">
        <v>62</v>
      </c>
      <c r="B73" s="20"/>
      <c r="C73" s="20"/>
      <c r="D73" s="20"/>
      <c r="E73" s="20"/>
      <c r="F73" s="20"/>
      <c r="G73" s="96">
        <f>ROUND(G72*0.271,2)</f>
        <v>0</v>
      </c>
      <c r="H73" s="70"/>
      <c r="I73" s="25"/>
      <c r="J73" s="25"/>
      <c r="K73" s="25"/>
      <c r="L73" s="25"/>
      <c r="M73" s="25"/>
      <c r="N73" s="25"/>
      <c r="O73" s="25"/>
      <c r="P73" s="25"/>
      <c r="Q73" s="25"/>
      <c r="R73" s="25"/>
    </row>
    <row r="74" spans="1:18" ht="12" customHeight="1" thickBot="1">
      <c r="A74" s="23" t="s">
        <v>69</v>
      </c>
      <c r="B74" s="20"/>
      <c r="C74" s="20"/>
      <c r="D74" s="20"/>
      <c r="E74" s="20"/>
      <c r="F74" s="20"/>
      <c r="G74" s="96">
        <v>47491.61</v>
      </c>
      <c r="H74" s="70"/>
      <c r="I74" s="25"/>
      <c r="J74" s="25"/>
      <c r="K74" s="25"/>
      <c r="L74" s="25"/>
      <c r="M74" s="25"/>
      <c r="N74" s="25"/>
      <c r="O74" s="25"/>
      <c r="P74" s="25"/>
      <c r="Q74" s="25"/>
      <c r="R74" s="25"/>
    </row>
    <row r="75" spans="1:18" ht="12" customHeight="1" thickBot="1">
      <c r="A75" s="23" t="s">
        <v>76</v>
      </c>
      <c r="B75" s="20"/>
      <c r="C75" s="20"/>
      <c r="D75" s="20"/>
      <c r="E75" s="20"/>
      <c r="F75" s="20"/>
      <c r="G75" s="96">
        <v>76535.93</v>
      </c>
      <c r="H75" s="70"/>
      <c r="I75" s="25"/>
      <c r="J75" s="25"/>
      <c r="K75" s="25"/>
      <c r="L75" s="25"/>
      <c r="M75" s="25"/>
      <c r="N75" s="25"/>
      <c r="O75" s="25"/>
      <c r="P75" s="25"/>
      <c r="Q75" s="25"/>
      <c r="R75" s="25"/>
    </row>
    <row r="76" spans="1:18" ht="12" customHeight="1" thickBot="1">
      <c r="A76" s="33" t="s">
        <v>19</v>
      </c>
      <c r="B76" s="7"/>
      <c r="C76" s="7"/>
      <c r="D76" s="7"/>
      <c r="E76" s="7"/>
      <c r="F76" s="7"/>
      <c r="G76" s="81">
        <f>SUM(G17+G24+G32+G57+G58+G59+G60+G61+G63+G64+G65+G72+G73+G74+G75)</f>
        <v>2400321.29304</v>
      </c>
      <c r="H76" s="44"/>
      <c r="I76" s="25"/>
      <c r="J76" s="25"/>
      <c r="K76" s="25"/>
      <c r="L76" s="25"/>
      <c r="M76" s="25"/>
      <c r="N76" s="25"/>
      <c r="O76" s="25"/>
      <c r="P76" s="25"/>
      <c r="Q76" s="25"/>
      <c r="R76" s="25"/>
    </row>
    <row r="77" spans="1:18" ht="12" customHeight="1" thickBot="1">
      <c r="A77" s="6" t="s">
        <v>84</v>
      </c>
      <c r="B77" s="7"/>
      <c r="C77" s="7"/>
      <c r="D77" s="7"/>
      <c r="E77" s="7"/>
      <c r="F77" s="7"/>
      <c r="G77" s="97">
        <f>SUM(G6+G15-G76)</f>
        <v>135756.11696000025</v>
      </c>
      <c r="H77" s="71"/>
      <c r="I77" s="25"/>
      <c r="J77" s="25"/>
      <c r="K77" s="25"/>
      <c r="L77" s="25"/>
      <c r="M77" s="25"/>
      <c r="N77" s="25"/>
      <c r="O77" s="25"/>
      <c r="P77" s="25"/>
      <c r="Q77" s="25"/>
      <c r="R77" s="25"/>
    </row>
    <row r="78" spans="1:18" ht="12" customHeight="1">
      <c r="A78" s="1" t="s">
        <v>20</v>
      </c>
      <c r="G78" s="1" t="s">
        <v>70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</row>
    <row r="79" spans="1:18" ht="12" customHeight="1">
      <c r="A79" s="1" t="s">
        <v>65</v>
      </c>
      <c r="G79" s="1" t="s">
        <v>67</v>
      </c>
      <c r="I79" s="25"/>
      <c r="J79" s="25"/>
      <c r="K79" s="25"/>
      <c r="L79" s="25"/>
      <c r="M79" s="25"/>
      <c r="N79" s="25"/>
      <c r="O79" s="25"/>
      <c r="P79" s="25"/>
      <c r="Q79" s="25"/>
      <c r="R79" s="25"/>
    </row>
    <row r="80" spans="9:18" ht="12.75" customHeight="1">
      <c r="I80" s="25"/>
      <c r="J80" s="25"/>
      <c r="K80" s="25"/>
      <c r="L80" s="25"/>
      <c r="M80" s="25"/>
      <c r="N80" s="25"/>
      <c r="O80" s="25"/>
      <c r="P80" s="25"/>
      <c r="Q80" s="25"/>
      <c r="R80" s="25"/>
    </row>
    <row r="81" ht="12.75" customHeight="1"/>
    <row r="82" ht="12.75" customHeight="1"/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владельцы</cp:lastModifiedBy>
  <cp:lastPrinted>2020-03-04T10:04:01Z</cp:lastPrinted>
  <dcterms:created xsi:type="dcterms:W3CDTF">1996-10-08T23:32:33Z</dcterms:created>
  <dcterms:modified xsi:type="dcterms:W3CDTF">2020-03-30T13:11:33Z</dcterms:modified>
  <cp:category/>
  <cp:version/>
  <cp:contentType/>
  <cp:contentStatus/>
</cp:coreProperties>
</file>