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<sst xmlns="http://schemas.openxmlformats.org/spreadsheetml/2006/main" count="82" uniqueCount="81">
  <si>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</si>
  <si>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</si>
  <si>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</si>
  <si>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</si>
  <si>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</si>
  <si>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</si>
  <si>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</si>
  <si>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</si>
  <si>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</si>
  <si>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</si>
  <si>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</si>
  <si>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</si>
  <si>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</si>
  <si>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</si>
  <si>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</si>
  <si>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</si>
  <si>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</si>
  <si>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</si>
  <si>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</si>
  <si>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</si>
  <si>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</si>
  <si>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</si>
  <si>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</si>
  <si>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</si>
  <si>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</si>
  <si>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</si>
  <si>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</si>
  <si>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</si>
  <si>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</si>
  <si>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</si>
  <si>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</si>
  <si>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</si>
  <si>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</si>
  <si>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</si>
  <si>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</si>
  <si>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</si>
  <si>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</si>
  <si>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</si>
  <si>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</si>
  <si>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</si>
  <si>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</si>
  <si>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</si>
  <si>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</si>
  <si>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</si>
  <si>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</si>
  <si>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</si>
  <si>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</si>
  <si>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</si>
  <si>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</si>
  <si>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</si>
  <si>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</si>
  <si>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</si>
  <si>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</si>
  <si>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</si>
  <si>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</si>
  <si>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</si>
  <si>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</si>
  <si>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</si>
  <si>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</si>
  <si>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</si>
  <si>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</si>
  <si>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</si>
  <si>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</si>
  <si>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</si>
  <si>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</si>
  <si>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10</t>
  </si>
  <si>
    <t>3.2.3. Материалы (моющие средства, дезосредства)</t>
  </si>
  <si>
    <t>ОДН</t>
  </si>
  <si>
    <t>13.ОДН</t>
  </si>
  <si>
    <t>С.Г. Захаров</t>
  </si>
  <si>
    <t>Л.Г. Кубышкина</t>
  </si>
  <si>
    <t xml:space="preserve">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</si>
  <si>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</si>
  <si>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</si>
  <si>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</si>
  <si>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</si>
  <si>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Ремонт асфальтового покрытия</t>
  </si>
  <si>
    <t>Восстановление электроснабжения</t>
  </si>
  <si>
    <t>Изготовление аншлагов</t>
  </si>
  <si>
    <t>Акт выполненных работ за январь - 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</si>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</sst>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B43">
      <selection activeCell="K31" sqref="K31"/>
    </sheetView>
  </sheetViews>
  <sheetFormatPr defaultColWidth="9.140625" defaultRowHeight="12.75"/>
  <cols>
    <col min="1" max="1" width="10.140625" style="0" bestFit="1" customWidth="1"/>
    <col min="6" max="6" width="38.28125" style="0" customWidth="1"/>
    <col min="7" max="7" width="16.7109375" style="0" customWidth="1"/>
    <col min="8" max="8" width="15.7109375" style="0" customWidth="1"/>
    <col min="9" max="9" width="12.140625" style="0" customWidth="1"/>
    <col min="10" max="10" width="15.140625" style="0" customWidth="1"/>
    <col min="11" max="11" width="10.28125" style="0" customWidth="1"/>
    <col min="12" max="12" width="13.7109375" style="0" customWidth="1"/>
    <col min="17" max="17" width="10.851562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9" ht="12.75" customHeight="1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I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8">
        <v>4151.2</v>
      </c>
      <c r="H3" s="102"/>
    </row>
    <row r="4" spans="1:8" ht="12.75" customHeight="1" thickBot="1">
      <c r="A4" s="26"/>
      <c r="B4" s="14" t="s">
        <v>2</v>
      </c>
      <c r="C4" s="14"/>
      <c r="D4" s="14"/>
      <c r="E4" s="7"/>
      <c r="F4" s="77"/>
      <c r="G4" s="95">
        <v>23.33</v>
      </c>
      <c r="H4" s="103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9"/>
      <c r="H5" s="103" t="s">
        <v>67</v>
      </c>
    </row>
    <row r="6" spans="1:8" ht="12.75" customHeight="1">
      <c r="A6" s="70" t="s">
        <v>74</v>
      </c>
      <c r="B6" s="4"/>
      <c r="C6" s="4"/>
      <c r="D6" s="4"/>
      <c r="E6" s="4"/>
      <c r="F6" s="4"/>
      <c r="G6" s="83">
        <v>-83697.52</v>
      </c>
      <c r="H6" s="104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81">
        <v>109986.93</v>
      </c>
      <c r="H7" s="32">
        <v>11968.09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1161040.93</v>
      </c>
      <c r="H8" s="33">
        <v>131012.16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1">
        <v>1230699.15</v>
      </c>
      <c r="H9" s="32">
        <v>138640.77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1">
        <f>SUM(G7+G8-G9)</f>
        <v>40328.70999999996</v>
      </c>
      <c r="H10" s="81">
        <f>SUM(H7+H8-H9)</f>
        <v>4339.4800000000105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81">
        <v>12039.87</v>
      </c>
      <c r="H11" s="32"/>
    </row>
    <row r="12" spans="1:12" ht="12.75" customHeight="1">
      <c r="A12" s="11" t="s">
        <v>51</v>
      </c>
      <c r="B12" s="5"/>
      <c r="C12" s="5"/>
      <c r="D12" s="5"/>
      <c r="E12" s="5"/>
      <c r="F12" s="5"/>
      <c r="G12" s="81">
        <v>243534.44</v>
      </c>
      <c r="H12" s="32"/>
      <c r="L12" s="78"/>
    </row>
    <row r="13" spans="1:12" ht="12.75" customHeight="1">
      <c r="A13" s="11" t="s">
        <v>52</v>
      </c>
      <c r="B13" s="5"/>
      <c r="C13" s="5"/>
      <c r="D13" s="5"/>
      <c r="E13" s="5"/>
      <c r="F13" s="5"/>
      <c r="G13" s="81">
        <v>223051</v>
      </c>
      <c r="H13" s="32"/>
      <c r="L13" s="78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2">
        <f>SUM(G11+G12-G13)-1650</f>
        <v>30873.309999999998</v>
      </c>
      <c r="H14" s="32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90">
        <f>G9+G13+H9</f>
        <v>1592390.92</v>
      </c>
      <c r="H15" s="105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1" t="s">
        <v>60</v>
      </c>
      <c r="H16" s="10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48929.119999999995</v>
      </c>
      <c r="H17" s="106"/>
    </row>
    <row r="18" spans="1:8" ht="12.75" customHeight="1" thickBot="1">
      <c r="A18" s="46" t="s">
        <v>31</v>
      </c>
      <c r="B18" s="20"/>
      <c r="C18" s="20"/>
      <c r="D18" s="20"/>
      <c r="E18" s="20"/>
      <c r="F18" s="20"/>
      <c r="G18" s="49"/>
      <c r="H18" s="107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30382.78</v>
      </c>
      <c r="H19" s="80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9175.6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4161.07</v>
      </c>
      <c r="H21" s="80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809.67</v>
      </c>
      <c r="H22" s="80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4400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145877.09</v>
      </c>
      <c r="H24" s="48"/>
    </row>
    <row r="25" spans="1:8" ht="12.75" customHeight="1" thickBot="1">
      <c r="A25" s="19" t="s">
        <v>24</v>
      </c>
      <c r="B25" s="20"/>
      <c r="C25" s="20"/>
      <c r="D25" s="20"/>
      <c r="E25" s="20"/>
      <c r="F25" s="47"/>
      <c r="G25" s="93"/>
      <c r="H25" s="50"/>
    </row>
    <row r="26" spans="1:8" ht="12.75" customHeight="1">
      <c r="A26" s="12" t="s">
        <v>27</v>
      </c>
      <c r="B26" s="3"/>
      <c r="C26" s="3"/>
      <c r="D26" s="3"/>
      <c r="E26" s="3"/>
      <c r="F26" s="3"/>
      <c r="G26" s="79">
        <v>51768.62</v>
      </c>
      <c r="H26" s="37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ROUND(G26*0.302,2)+219.83</f>
        <v>15853.95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1603.77</v>
      </c>
      <c r="H28" s="37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2310.98</v>
      </c>
      <c r="H29" s="37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48766.77</v>
      </c>
      <c r="H30" s="80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4">
        <v>25573</v>
      </c>
      <c r="H31" s="37"/>
    </row>
    <row r="32" spans="1:8" ht="12.75" customHeight="1" thickBot="1">
      <c r="A32" s="59" t="s">
        <v>25</v>
      </c>
      <c r="B32" s="60"/>
      <c r="C32" s="60"/>
      <c r="D32" s="60"/>
      <c r="E32" s="60"/>
      <c r="F32" s="61"/>
      <c r="G32" s="95">
        <f>G33+G39+G44+G49+G54+G55+G56</f>
        <v>362179.04000000004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4">
        <f>SUM(G34:G38)</f>
        <v>6201.31</v>
      </c>
      <c r="H33" s="52"/>
    </row>
    <row r="34" spans="1:8" ht="12.75" customHeight="1">
      <c r="A34" s="12" t="s">
        <v>33</v>
      </c>
      <c r="B34" s="3"/>
      <c r="C34" s="3"/>
      <c r="D34" s="3"/>
      <c r="E34" s="3"/>
      <c r="F34" s="3"/>
      <c r="G34" s="79">
        <v>0</v>
      </c>
      <c r="H34" s="37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3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1073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0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5128.31</v>
      </c>
      <c r="H38" s="33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7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66</v>
      </c>
      <c r="B42" s="5"/>
      <c r="C42" s="5"/>
      <c r="D42" s="5"/>
      <c r="E42" s="5"/>
      <c r="F42" s="5"/>
      <c r="G42" s="81">
        <v>0</v>
      </c>
      <c r="H42" s="32"/>
    </row>
    <row r="43" spans="1:8" ht="12.75" customHeight="1">
      <c r="A43" s="12" t="s">
        <v>14</v>
      </c>
      <c r="B43" s="3"/>
      <c r="C43" s="3"/>
      <c r="D43" s="3"/>
      <c r="E43" s="3"/>
      <c r="F43" s="3"/>
      <c r="G43" s="79">
        <v>0</v>
      </c>
      <c r="H43" s="37"/>
    </row>
    <row r="44" spans="1:8" ht="12.75" customHeight="1">
      <c r="A44" s="44" t="s">
        <v>35</v>
      </c>
      <c r="B44" s="55"/>
      <c r="C44" s="55"/>
      <c r="D44" s="55"/>
      <c r="E44" s="55"/>
      <c r="F44" s="55"/>
      <c r="G44" s="85">
        <f>SUM(G45:G48)</f>
        <v>122050.47</v>
      </c>
      <c r="H44" s="56"/>
    </row>
    <row r="45" spans="1:8" ht="12.75" customHeight="1">
      <c r="A45" s="10" t="s">
        <v>15</v>
      </c>
      <c r="B45" s="2"/>
      <c r="C45" s="2"/>
      <c r="D45" s="2"/>
      <c r="E45" s="2"/>
      <c r="F45" s="2"/>
      <c r="G45" s="82">
        <v>93740.76</v>
      </c>
      <c r="H45" s="34"/>
    </row>
    <row r="46" spans="1:8" ht="12.75" customHeight="1">
      <c r="A46" s="11" t="s">
        <v>36</v>
      </c>
      <c r="B46" s="5"/>
      <c r="C46" s="5"/>
      <c r="D46" s="5"/>
      <c r="E46" s="5"/>
      <c r="F46" s="5"/>
      <c r="G46" s="81">
        <f>ROUND(G45*0.302,2)</f>
        <v>28309.71</v>
      </c>
      <c r="H46" s="32"/>
    </row>
    <row r="47" spans="1:8" ht="12.75" customHeight="1">
      <c r="A47" s="11" t="s">
        <v>16</v>
      </c>
      <c r="B47" s="5"/>
      <c r="C47" s="5"/>
      <c r="D47" s="5"/>
      <c r="E47" s="5"/>
      <c r="F47" s="5"/>
      <c r="G47" s="83">
        <v>0</v>
      </c>
      <c r="H47" s="36"/>
    </row>
    <row r="48" spans="1:8" ht="12.75" customHeight="1">
      <c r="A48" s="13" t="s">
        <v>17</v>
      </c>
      <c r="B48" s="4"/>
      <c r="C48" s="4"/>
      <c r="D48" s="4"/>
      <c r="E48" s="4"/>
      <c r="F48" s="4"/>
      <c r="G48" s="83">
        <v>0</v>
      </c>
      <c r="H48" s="36"/>
    </row>
    <row r="49" spans="1:8" ht="12.75" customHeight="1">
      <c r="A49" s="51" t="s">
        <v>39</v>
      </c>
      <c r="B49" s="58"/>
      <c r="C49" s="58"/>
      <c r="D49" s="58"/>
      <c r="E49" s="58"/>
      <c r="F49" s="58"/>
      <c r="G49" s="84">
        <f>SUM(G50+G51+G52+G53)</f>
        <v>224452.36</v>
      </c>
      <c r="H49" s="52"/>
    </row>
    <row r="50" spans="1:8" ht="12.75" customHeight="1">
      <c r="A50" s="10" t="s">
        <v>42</v>
      </c>
      <c r="B50" s="2"/>
      <c r="C50" s="2"/>
      <c r="D50" s="2"/>
      <c r="E50" s="2"/>
      <c r="F50" s="2"/>
      <c r="G50" s="83">
        <v>168993.85</v>
      </c>
      <c r="H50" s="36"/>
    </row>
    <row r="51" spans="1:8" ht="12.75" customHeight="1">
      <c r="A51" s="11" t="s">
        <v>40</v>
      </c>
      <c r="B51" s="5"/>
      <c r="C51" s="5"/>
      <c r="D51" s="5"/>
      <c r="E51" s="5"/>
      <c r="F51" s="5"/>
      <c r="G51" s="83">
        <f>ROUND(G50*0.302,2)</f>
        <v>51036.14</v>
      </c>
      <c r="H51" s="36"/>
    </row>
    <row r="52" spans="1:8" ht="12.75" customHeight="1">
      <c r="A52" s="11" t="s">
        <v>43</v>
      </c>
      <c r="B52" s="5"/>
      <c r="C52" s="5"/>
      <c r="D52" s="5"/>
      <c r="E52" s="5"/>
      <c r="F52" s="5"/>
      <c r="G52" s="83">
        <v>280.62</v>
      </c>
      <c r="H52" s="36"/>
    </row>
    <row r="53" spans="1:8" ht="12.75" customHeight="1">
      <c r="A53" s="13" t="s">
        <v>41</v>
      </c>
      <c r="B53" s="4"/>
      <c r="C53" s="4"/>
      <c r="D53" s="4"/>
      <c r="E53" s="4"/>
      <c r="F53" s="4"/>
      <c r="G53" s="83">
        <v>4141.75</v>
      </c>
      <c r="H53" s="36"/>
    </row>
    <row r="54" spans="1:8" ht="12.75" customHeight="1">
      <c r="A54" s="51" t="s">
        <v>45</v>
      </c>
      <c r="B54" s="58"/>
      <c r="C54" s="58"/>
      <c r="D54" s="58"/>
      <c r="E54" s="58"/>
      <c r="F54" s="58"/>
      <c r="G54" s="84">
        <v>101.82</v>
      </c>
      <c r="H54" s="52"/>
    </row>
    <row r="55" spans="1:8" ht="12.75" customHeight="1">
      <c r="A55" s="51" t="s">
        <v>46</v>
      </c>
      <c r="B55" s="58"/>
      <c r="C55" s="58"/>
      <c r="D55" s="58"/>
      <c r="E55" s="58"/>
      <c r="F55" s="58"/>
      <c r="G55" s="85">
        <v>0</v>
      </c>
      <c r="H55" s="56"/>
    </row>
    <row r="56" spans="1:8" ht="12.75" customHeight="1" thickBot="1">
      <c r="A56" s="53" t="s">
        <v>47</v>
      </c>
      <c r="B56" s="57"/>
      <c r="C56" s="57"/>
      <c r="D56" s="57"/>
      <c r="E56" s="57"/>
      <c r="F56" s="57"/>
      <c r="G56" s="86">
        <v>9373.08</v>
      </c>
      <c r="H56" s="71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6">
        <v>28892.81</v>
      </c>
      <c r="H57" s="72"/>
    </row>
    <row r="58" spans="1:8" ht="12.75" customHeight="1" thickBot="1">
      <c r="A58" s="62" t="s">
        <v>54</v>
      </c>
      <c r="B58" s="63"/>
      <c r="C58" s="63"/>
      <c r="D58" s="63"/>
      <c r="E58" s="63"/>
      <c r="F58" s="63"/>
      <c r="G58" s="97">
        <v>0</v>
      </c>
      <c r="H58" s="54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98">
        <f>ROUND(G3*1.43*3,2)</f>
        <v>17808.65</v>
      </c>
      <c r="H59" s="108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8">
        <f>ROUND(G3*4.15*K1,2)</f>
        <v>206729.76</v>
      </c>
      <c r="H60" s="108"/>
    </row>
    <row r="61" spans="1:8" ht="12.75" customHeight="1">
      <c r="A61" s="18" t="s">
        <v>57</v>
      </c>
      <c r="B61" s="9"/>
      <c r="C61" s="9"/>
      <c r="D61" s="9"/>
      <c r="E61" s="9"/>
      <c r="F61" s="9"/>
      <c r="G61" s="96">
        <f>ROUND((G9+G13+H9)*20%,2)</f>
        <v>318478.18</v>
      </c>
      <c r="H61" s="72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99"/>
      <c r="H62" s="109"/>
    </row>
    <row r="63" spans="1:8" ht="12.75" customHeight="1" thickBot="1">
      <c r="A63" s="64" t="s">
        <v>62</v>
      </c>
      <c r="B63" s="7"/>
      <c r="C63" s="7"/>
      <c r="D63" s="7"/>
      <c r="E63" s="7"/>
      <c r="F63" s="7"/>
      <c r="G63" s="100">
        <f>(G9+G13+H9)*1%</f>
        <v>15923.9092</v>
      </c>
      <c r="H63" s="110"/>
    </row>
    <row r="64" spans="1:8" ht="12.75" customHeight="1" thickBot="1">
      <c r="A64" s="64" t="s">
        <v>63</v>
      </c>
      <c r="B64" s="7"/>
      <c r="C64" s="7"/>
      <c r="D64" s="7"/>
      <c r="E64" s="7"/>
      <c r="F64" s="7"/>
      <c r="G64" s="100">
        <v>14861.23</v>
      </c>
      <c r="H64" s="110"/>
    </row>
    <row r="65" spans="1:8" ht="12.75" customHeight="1">
      <c r="A65" s="65" t="s">
        <v>58</v>
      </c>
      <c r="B65" s="16"/>
      <c r="C65" s="16"/>
      <c r="D65" s="16"/>
      <c r="E65" s="16"/>
      <c r="F65" s="16"/>
      <c r="G65" s="75">
        <f>SUM(G66:G69)</f>
        <v>203763.9</v>
      </c>
      <c r="H65" s="73"/>
    </row>
    <row r="66" spans="1:8" ht="12.75" customHeight="1">
      <c r="A66" s="41" t="s">
        <v>76</v>
      </c>
      <c r="B66" s="42"/>
      <c r="C66" s="42"/>
      <c r="D66" s="42"/>
      <c r="E66" s="42"/>
      <c r="F66" s="4"/>
      <c r="G66" s="114">
        <v>196265</v>
      </c>
      <c r="H66" s="111"/>
    </row>
    <row r="67" spans="1:8" ht="12.75" customHeight="1">
      <c r="A67" s="41" t="s">
        <v>77</v>
      </c>
      <c r="B67" s="42"/>
      <c r="C67" s="42"/>
      <c r="D67" s="42"/>
      <c r="E67" s="42"/>
      <c r="F67" s="4"/>
      <c r="G67" s="114">
        <v>5846.6</v>
      </c>
      <c r="H67" s="113"/>
    </row>
    <row r="68" spans="1:8" ht="12.75" customHeight="1">
      <c r="A68" s="41" t="s">
        <v>78</v>
      </c>
      <c r="B68" s="42"/>
      <c r="C68" s="42"/>
      <c r="D68" s="42"/>
      <c r="E68" s="42"/>
      <c r="F68" s="4"/>
      <c r="G68" s="114">
        <v>1652.3</v>
      </c>
      <c r="H68" s="113"/>
    </row>
    <row r="69" spans="1:8" ht="12.75" customHeight="1" thickBot="1">
      <c r="A69" s="41"/>
      <c r="B69" s="42"/>
      <c r="C69" s="42"/>
      <c r="D69" s="42"/>
      <c r="E69" s="42"/>
      <c r="F69" s="4"/>
      <c r="G69" s="114"/>
      <c r="H69" s="113"/>
    </row>
    <row r="70" spans="1:8" ht="12.75" customHeight="1">
      <c r="A70" s="67" t="s">
        <v>59</v>
      </c>
      <c r="B70" s="68"/>
      <c r="C70" s="68"/>
      <c r="D70" s="68"/>
      <c r="E70" s="68"/>
      <c r="F70" s="69"/>
      <c r="G70" s="75">
        <v>54084</v>
      </c>
      <c r="H70" s="112"/>
    </row>
    <row r="71" spans="1:8" ht="12.75" customHeight="1" thickBot="1">
      <c r="A71" s="22" t="s">
        <v>61</v>
      </c>
      <c r="B71" s="66"/>
      <c r="C71" s="66"/>
      <c r="D71" s="66"/>
      <c r="E71" s="66"/>
      <c r="F71" s="66"/>
      <c r="G71" s="76">
        <f>ROUND(G70*0.271,2)+3527.28</f>
        <v>18184.04</v>
      </c>
      <c r="H71" s="74"/>
    </row>
    <row r="72" spans="1:8" ht="12.75" customHeight="1" thickBot="1">
      <c r="A72" s="22" t="s">
        <v>68</v>
      </c>
      <c r="B72" s="66"/>
      <c r="C72" s="66"/>
      <c r="D72" s="66"/>
      <c r="E72" s="66"/>
      <c r="F72" s="66"/>
      <c r="G72" s="76">
        <v>131015.99</v>
      </c>
      <c r="H72" s="74"/>
    </row>
    <row r="73" spans="1:8" ht="12.75" customHeight="1" thickBot="1">
      <c r="A73" s="38" t="s">
        <v>18</v>
      </c>
      <c r="B73" s="39"/>
      <c r="C73" s="39"/>
      <c r="D73" s="39"/>
      <c r="E73" s="39"/>
      <c r="F73" s="39"/>
      <c r="G73" s="90">
        <f>SUM(G17+G24+G32+G57+G58+G59+G60+G61+G63+G64+G65+G70+G71+G72)</f>
        <v>1566727.7192000002</v>
      </c>
      <c r="H73" s="35"/>
    </row>
    <row r="74" spans="1:8" ht="12.75" customHeight="1" thickBot="1">
      <c r="A74" s="92" t="s">
        <v>80</v>
      </c>
      <c r="B74" s="39"/>
      <c r="C74" s="39"/>
      <c r="D74" s="39"/>
      <c r="E74" s="39"/>
      <c r="F74" s="39"/>
      <c r="G74" s="101">
        <f>SUM(G6+G15-G73)</f>
        <v>-58034.31920000026</v>
      </c>
      <c r="H74" s="40"/>
    </row>
    <row r="75" spans="1:7" ht="12.75" customHeight="1">
      <c r="A75" t="s">
        <v>19</v>
      </c>
      <c r="G75" t="s">
        <v>69</v>
      </c>
    </row>
    <row r="76" spans="1:7" ht="12.75" customHeight="1">
      <c r="A76" t="s">
        <v>64</v>
      </c>
      <c r="G76" t="s">
        <v>70</v>
      </c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2020-03-05T09:45:19Z</cp:lastPrinted>
  <dcterms:created xsi:type="dcterms:W3CDTF">1996-10-08T23:32:33Z</dcterms:created>
  <dcterms:modified xsi:type="dcterms:W3CDTF">2020-03-30T13:11:04Z</dcterms:modified>
  <cp:category/>
  <cp:version/>
  <cp:contentType/>
  <cp:contentStatus/>
</cp:coreProperties>
</file>