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<sst xmlns="http://schemas.openxmlformats.org/spreadsheetml/2006/main" count="98" uniqueCount="97">
  <si>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</si>
  <si>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</si>
  <si>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</si>
  <si>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</si>
  <si>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</si>
  <si>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</si>
  <si>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</si>
  <si>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</si>
  <si>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</si>
  <si>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</si>
  <si>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</si>
  <si>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</si>
  <si>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</si>
  <si>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</si>
  <si>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</si>
  <si>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</si>
  <si>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</si>
  <si>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</si>
  <si>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</si>
  <si>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</si>
  <si>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</si>
  <si>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</si>
  <si>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</si>
  <si>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</si>
  <si>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</si>
  <si>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</si>
  <si>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</si>
  <si>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</si>
  <si>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</si>
  <si>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</si>
  <si>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</si>
  <si>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</si>
  <si>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</si>
  <si>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</si>
  <si>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</si>
  <si>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</si>
  <si>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</si>
  <si>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</si>
  <si>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</si>
  <si>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</si>
  <si>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</si>
  <si>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</si>
  <si>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</si>
  <si>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</si>
  <si>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</si>
  <si>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</si>
  <si>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</si>
  <si>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</si>
  <si>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</si>
  <si>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</si>
  <si>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</si>
  <si>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</si>
  <si>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</si>
  <si>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</si>
  <si>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</si>
  <si>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</si>
  <si>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</si>
  <si>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Карбышева 3</t>
  </si>
  <si>
    <t>ОДН</t>
  </si>
  <si>
    <t>3.2.3. Материалы (моющие средства, дезосредства)</t>
  </si>
  <si>
    <t>С.Г. Захаров</t>
  </si>
  <si>
    <t xml:space="preserve">                                                                                   Жилой дом по адресу: </t>
  </si>
  <si>
    <t>1.5. Техническое обследование систем вентиляции</t>
  </si>
  <si>
    <t xml:space="preserve">С.А. Мызников 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</si>
  <si>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</si>
  <si>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</si>
  <si>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</si>
  <si>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</si>
  <si>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</si>
  <si>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</si>
  <si>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</si>
  <si>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</si>
  <si>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</si>
  <si>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</si>
  <si>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</si>
  <si>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</si>
  <si>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</si>
  <si>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</si>
  <si>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</si>
  <si>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</si>
  <si>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</si>
  <si>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 xml:space="preserve">15. ВДГО </t>
  </si>
  <si>
    <t xml:space="preserve">Текущий ремонт </t>
  </si>
  <si>
    <t xml:space="preserve">Замена приборов отопления </t>
  </si>
  <si>
    <t>Замена трубопроводов ХГВС</t>
  </si>
  <si>
    <t xml:space="preserve">Ремонт подъезда </t>
  </si>
  <si>
    <t>Диагностика ВДГО</t>
  </si>
  <si>
    <t>10.1. Проведение общих собраний собственников (изготовление документов)</t>
  </si>
  <si>
    <t xml:space="preserve">Ремонт дефлектора </t>
  </si>
  <si>
    <t xml:space="preserve">Замена трубопроводов отопления </t>
  </si>
  <si>
    <t>Монтаж и установка МАФ</t>
  </si>
  <si>
    <t xml:space="preserve">Измельчение ветвей в щепу </t>
  </si>
  <si>
    <t>Благоустройство придомовой территории</t>
  </si>
  <si>
    <t>Акт выполненных работ за январь - декабрь 2020 года</t>
  </si>
  <si>
    <t>Остаток (перерасход) переходящий на 01.01.2021 года</t>
  </si>
  <si>
    <t>Изготовлени и установка изделий ПВХ</t>
  </si>
  <si>
    <t>Измельчение ветвей в щепу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</si>
</sst>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2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52">
      <selection activeCell="K70" sqref="K70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3.8515625" style="0" customWidth="1"/>
    <col min="8" max="8" width="12.421875" style="0" customWidth="1"/>
    <col min="9" max="9" width="11.140625" style="0" customWidth="1"/>
    <col min="10" max="10" width="13.8515625" style="0" customWidth="1"/>
    <col min="11" max="11" width="10.7109375" style="0" customWidth="1"/>
    <col min="12" max="12" width="13.7109375" style="0" customWidth="1"/>
  </cols>
  <sheetData>
    <row r="1" spans="1:11" ht="12.75" customHeight="1">
      <c r="A1" s="1"/>
      <c r="B1" s="1"/>
      <c r="C1" s="8" t="s">
        <v>93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61</v>
      </c>
      <c r="D2" s="24"/>
      <c r="E2" s="24"/>
      <c r="F2" s="24"/>
      <c r="G2" s="24" t="s">
        <v>57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7">
        <v>2745.2</v>
      </c>
      <c r="H3" s="100"/>
      <c r="I3" s="31"/>
      <c r="J3" s="31"/>
      <c r="K3" s="113"/>
    </row>
    <row r="4" spans="1:10" ht="12.75" customHeight="1" thickBot="1">
      <c r="A4" s="26"/>
      <c r="B4" s="14" t="s">
        <v>2</v>
      </c>
      <c r="C4" s="14"/>
      <c r="D4" s="14"/>
      <c r="E4" s="7"/>
      <c r="F4" s="77"/>
      <c r="G4" s="87">
        <v>19.11</v>
      </c>
      <c r="H4" s="107"/>
      <c r="I4" s="3"/>
      <c r="J4" s="42"/>
    </row>
    <row r="5" spans="1:10" ht="12.75" customHeight="1" thickBot="1">
      <c r="A5" s="6"/>
      <c r="B5" s="7" t="s">
        <v>0</v>
      </c>
      <c r="C5" s="14" t="s">
        <v>22</v>
      </c>
      <c r="D5" s="7"/>
      <c r="E5" s="7"/>
      <c r="F5" s="7"/>
      <c r="G5" s="88"/>
      <c r="H5" s="109" t="s">
        <v>58</v>
      </c>
      <c r="I5" s="3"/>
      <c r="J5" s="3"/>
    </row>
    <row r="6" spans="1:8" ht="12.75" customHeight="1">
      <c r="A6" s="69" t="s">
        <v>65</v>
      </c>
      <c r="B6" s="4"/>
      <c r="C6" s="4"/>
      <c r="D6" s="4"/>
      <c r="E6" s="4"/>
      <c r="F6" s="4"/>
      <c r="G6" s="82">
        <v>332894.81</v>
      </c>
      <c r="H6" s="108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80">
        <v>58232.15</v>
      </c>
      <c r="H7" s="32">
        <v>2613.42</v>
      </c>
    </row>
    <row r="8" spans="1:8" ht="12.75" customHeight="1">
      <c r="A8" s="13" t="s">
        <v>48</v>
      </c>
      <c r="B8" s="4"/>
      <c r="C8" s="4"/>
      <c r="D8" s="4"/>
      <c r="E8" s="4"/>
      <c r="F8" s="4"/>
      <c r="G8" s="28">
        <v>616068.36</v>
      </c>
      <c r="H8" s="33">
        <v>24380.04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80">
        <v>609954.88</v>
      </c>
      <c r="H9" s="32">
        <v>24026.14</v>
      </c>
    </row>
    <row r="10" spans="1:8" ht="12.75" customHeight="1">
      <c r="A10" s="11" t="s">
        <v>49</v>
      </c>
      <c r="B10" s="5"/>
      <c r="C10" s="5"/>
      <c r="D10" s="5"/>
      <c r="E10" s="5"/>
      <c r="F10" s="5"/>
      <c r="G10" s="80">
        <f>SUM(G7+G8-G9)</f>
        <v>64345.630000000005</v>
      </c>
      <c r="H10" s="32">
        <f>SUM(H7+H8-H9)</f>
        <v>2967.3199999999997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80">
        <v>1500</v>
      </c>
      <c r="H11" s="32"/>
    </row>
    <row r="12" spans="1:8" ht="12.75" customHeight="1">
      <c r="A12" s="11" t="s">
        <v>50</v>
      </c>
      <c r="B12" s="5"/>
      <c r="C12" s="5"/>
      <c r="D12" s="5"/>
      <c r="E12" s="5"/>
      <c r="F12" s="5"/>
      <c r="G12" s="80">
        <v>387074.14</v>
      </c>
      <c r="H12" s="32"/>
    </row>
    <row r="13" spans="1:8" ht="12.75" customHeight="1">
      <c r="A13" s="11" t="s">
        <v>51</v>
      </c>
      <c r="B13" s="5"/>
      <c r="C13" s="5"/>
      <c r="D13" s="5"/>
      <c r="E13" s="5"/>
      <c r="F13" s="5"/>
      <c r="G13" s="80">
        <v>387574.14</v>
      </c>
      <c r="H13" s="32"/>
    </row>
    <row r="14" spans="1:8" ht="12.75" customHeight="1" thickBot="1">
      <c r="A14" s="12" t="s">
        <v>52</v>
      </c>
      <c r="B14" s="3"/>
      <c r="C14" s="3"/>
      <c r="D14" s="3"/>
      <c r="E14" s="3"/>
      <c r="F14" s="3"/>
      <c r="G14" s="81">
        <f>SUM(G11+G12-G13)</f>
        <v>1000</v>
      </c>
      <c r="H14" s="34"/>
    </row>
    <row r="15" spans="1:8" ht="12.75" customHeight="1" thickBot="1">
      <c r="A15" s="38" t="s">
        <v>3</v>
      </c>
      <c r="B15" s="7"/>
      <c r="C15" s="7"/>
      <c r="D15" s="7"/>
      <c r="E15" s="7"/>
      <c r="F15" s="7"/>
      <c r="G15" s="89">
        <f>G9+G13+H9</f>
        <v>1021555.16</v>
      </c>
      <c r="H15" s="123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90" t="s">
        <v>55</v>
      </c>
      <c r="H16" s="124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54884.950000000004</v>
      </c>
      <c r="H17" s="101"/>
    </row>
    <row r="18" spans="1:8" ht="12.75" customHeight="1" thickBot="1">
      <c r="A18" s="47" t="s">
        <v>31</v>
      </c>
      <c r="B18" s="20"/>
      <c r="C18" s="20"/>
      <c r="D18" s="20"/>
      <c r="E18" s="20"/>
      <c r="F18" s="20"/>
      <c r="G18" s="50"/>
      <c r="H18" s="102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22551.68</v>
      </c>
      <c r="H19" s="79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ROUND(G19*0.302,2)</f>
        <v>6810.61</v>
      </c>
      <c r="H20" s="79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14658.87</v>
      </c>
      <c r="H21" s="79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652.79</v>
      </c>
      <c r="H22" s="79"/>
    </row>
    <row r="23" spans="1:8" ht="12.75" customHeight="1" thickBot="1">
      <c r="A23" s="11" t="s">
        <v>62</v>
      </c>
      <c r="B23" s="5"/>
      <c r="C23" s="17"/>
      <c r="D23" s="5"/>
      <c r="E23" s="5"/>
      <c r="F23" s="5"/>
      <c r="G23" s="29">
        <v>10211</v>
      </c>
      <c r="H23" s="37"/>
    </row>
    <row r="24" spans="1:8" ht="12.75" customHeight="1">
      <c r="A24" s="18" t="s">
        <v>7</v>
      </c>
      <c r="B24" s="9"/>
      <c r="C24" s="9"/>
      <c r="D24" s="9"/>
      <c r="E24" s="9"/>
      <c r="F24" s="46"/>
      <c r="G24" s="30">
        <f>SUM(G26:G31)</f>
        <v>100494.07999999999</v>
      </c>
      <c r="H24" s="49"/>
    </row>
    <row r="25" spans="1:8" ht="12.75" customHeight="1" thickBot="1">
      <c r="A25" s="19" t="s">
        <v>24</v>
      </c>
      <c r="B25" s="20"/>
      <c r="C25" s="20"/>
      <c r="D25" s="20"/>
      <c r="E25" s="20"/>
      <c r="F25" s="48"/>
      <c r="G25" s="91"/>
      <c r="H25" s="125"/>
    </row>
    <row r="26" spans="1:8" ht="12.75" customHeight="1">
      <c r="A26" s="12" t="s">
        <v>27</v>
      </c>
      <c r="B26" s="3"/>
      <c r="C26" s="3"/>
      <c r="D26" s="3"/>
      <c r="E26" s="3"/>
      <c r="F26" s="3"/>
      <c r="G26" s="78">
        <v>45683.09</v>
      </c>
      <c r="H26" s="126"/>
    </row>
    <row r="27" spans="1:8" ht="12.75" customHeight="1">
      <c r="A27" s="11" t="s">
        <v>30</v>
      </c>
      <c r="B27" s="5"/>
      <c r="C27" s="5"/>
      <c r="D27" s="5"/>
      <c r="E27" s="5"/>
      <c r="F27" s="5"/>
      <c r="G27" s="28">
        <f>ROUND(G26*30.2%,2)+150.38</f>
        <v>13946.67</v>
      </c>
      <c r="H27" s="79"/>
    </row>
    <row r="28" spans="1:8" ht="12.75" customHeight="1">
      <c r="A28" s="12" t="s">
        <v>8</v>
      </c>
      <c r="B28" s="3"/>
      <c r="C28" s="3"/>
      <c r="D28" s="3"/>
      <c r="E28" s="3"/>
      <c r="F28" s="3"/>
      <c r="G28" s="78">
        <v>4509.7</v>
      </c>
      <c r="H28" s="37"/>
    </row>
    <row r="29" spans="1:8" ht="12.75" customHeight="1">
      <c r="A29" s="11" t="s">
        <v>20</v>
      </c>
      <c r="B29" s="5"/>
      <c r="C29" s="5"/>
      <c r="D29" s="5"/>
      <c r="E29" s="5"/>
      <c r="F29" s="5"/>
      <c r="G29" s="29">
        <v>1904.02</v>
      </c>
      <c r="H29" s="33"/>
    </row>
    <row r="30" spans="1:8" ht="12.75" customHeight="1">
      <c r="A30" s="11" t="s">
        <v>21</v>
      </c>
      <c r="B30" s="5"/>
      <c r="C30" s="5"/>
      <c r="D30" s="5"/>
      <c r="E30" s="5"/>
      <c r="F30" s="25"/>
      <c r="G30" s="28">
        <v>34450.6</v>
      </c>
      <c r="H30" s="79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92">
        <v>0</v>
      </c>
      <c r="H31" s="44"/>
    </row>
    <row r="32" spans="1:8" ht="12.75" customHeight="1" thickBot="1">
      <c r="A32" s="59" t="s">
        <v>25</v>
      </c>
      <c r="B32" s="60"/>
      <c r="C32" s="60"/>
      <c r="D32" s="60"/>
      <c r="E32" s="60"/>
      <c r="F32" s="61"/>
      <c r="G32" s="93">
        <f>G33+G39+G44+G49+G54+G55+G56</f>
        <v>252277.52787999998</v>
      </c>
      <c r="H32" s="43"/>
    </row>
    <row r="33" spans="1:8" ht="12.75" customHeight="1">
      <c r="A33" s="51" t="s">
        <v>9</v>
      </c>
      <c r="B33" s="58"/>
      <c r="C33" s="58"/>
      <c r="D33" s="58"/>
      <c r="E33" s="58"/>
      <c r="F33" s="58"/>
      <c r="G33" s="83">
        <f>SUM(G34:G38)</f>
        <v>191488.16788</v>
      </c>
      <c r="H33" s="52"/>
    </row>
    <row r="34" spans="1:8" ht="12.75" customHeight="1">
      <c r="A34" s="12" t="s">
        <v>33</v>
      </c>
      <c r="B34" s="3"/>
      <c r="C34" s="3"/>
      <c r="D34" s="3"/>
      <c r="E34" s="3"/>
      <c r="F34" s="3"/>
      <c r="G34" s="78">
        <v>138622.94</v>
      </c>
      <c r="H34" s="37"/>
    </row>
    <row r="35" spans="1:8" ht="12.75" customHeight="1">
      <c r="A35" s="11" t="s">
        <v>32</v>
      </c>
      <c r="B35" s="5"/>
      <c r="C35" s="5"/>
      <c r="D35" s="5"/>
      <c r="E35" s="5"/>
      <c r="F35" s="5"/>
      <c r="G35" s="28">
        <f>G34*0.302</f>
        <v>41864.12788</v>
      </c>
      <c r="H35" s="33"/>
    </row>
    <row r="36" spans="1:8" ht="12.75" customHeight="1">
      <c r="A36" s="11" t="s">
        <v>44</v>
      </c>
      <c r="B36" s="5"/>
      <c r="C36" s="5"/>
      <c r="D36" s="5"/>
      <c r="E36" s="5"/>
      <c r="F36" s="5"/>
      <c r="G36" s="28">
        <v>3706.98</v>
      </c>
      <c r="H36" s="33"/>
    </row>
    <row r="37" spans="1:8" ht="12.75" customHeight="1">
      <c r="A37" s="12" t="s">
        <v>10</v>
      </c>
      <c r="B37" s="3"/>
      <c r="C37" s="3"/>
      <c r="D37" s="3"/>
      <c r="E37" s="3"/>
      <c r="F37" s="3"/>
      <c r="G37" s="78">
        <v>7294.12</v>
      </c>
      <c r="H37" s="37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3"/>
    </row>
    <row r="39" spans="1:8" ht="12.75" customHeight="1">
      <c r="A39" s="53" t="s">
        <v>12</v>
      </c>
      <c r="B39" s="57"/>
      <c r="C39" s="57"/>
      <c r="D39" s="57"/>
      <c r="E39" s="57"/>
      <c r="F39" s="57"/>
      <c r="G39" s="86">
        <f>SUM(G40:G43)</f>
        <v>0</v>
      </c>
      <c r="H39" s="54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 customHeight="1">
      <c r="A41" s="12" t="s">
        <v>34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.75" customHeight="1">
      <c r="A42" s="11" t="s">
        <v>59</v>
      </c>
      <c r="B42" s="5"/>
      <c r="C42" s="5"/>
      <c r="D42" s="5"/>
      <c r="E42" s="5"/>
      <c r="F42" s="5"/>
      <c r="G42" s="80">
        <v>0</v>
      </c>
      <c r="H42" s="32"/>
    </row>
    <row r="43" spans="1:8" ht="12.75" customHeight="1">
      <c r="A43" s="12" t="s">
        <v>14</v>
      </c>
      <c r="B43" s="3"/>
      <c r="C43" s="3"/>
      <c r="D43" s="3"/>
      <c r="E43" s="3"/>
      <c r="F43" s="3"/>
      <c r="G43" s="78">
        <v>0</v>
      </c>
      <c r="H43" s="37"/>
    </row>
    <row r="44" spans="1:8" ht="12.75" customHeight="1">
      <c r="A44" s="45" t="s">
        <v>35</v>
      </c>
      <c r="B44" s="55"/>
      <c r="C44" s="55"/>
      <c r="D44" s="55"/>
      <c r="E44" s="55"/>
      <c r="F44" s="55"/>
      <c r="G44" s="84">
        <f>SUM(G45:G48)</f>
        <v>56433.12</v>
      </c>
      <c r="H44" s="56"/>
    </row>
    <row r="45" spans="1:8" ht="12.75" customHeight="1">
      <c r="A45" s="10" t="s">
        <v>15</v>
      </c>
      <c r="B45" s="2"/>
      <c r="C45" s="2"/>
      <c r="D45" s="2"/>
      <c r="E45" s="2"/>
      <c r="F45" s="2"/>
      <c r="G45" s="81">
        <v>56433.12</v>
      </c>
      <c r="H45" s="34"/>
    </row>
    <row r="46" spans="1:8" ht="12.75" customHeight="1">
      <c r="A46" s="11" t="s">
        <v>36</v>
      </c>
      <c r="B46" s="5"/>
      <c r="C46" s="5"/>
      <c r="D46" s="5"/>
      <c r="E46" s="5"/>
      <c r="F46" s="5"/>
      <c r="G46" s="80">
        <f>ROUND((G45-56433.12)*0.302,2)</f>
        <v>0</v>
      </c>
      <c r="H46" s="32"/>
    </row>
    <row r="47" spans="1:8" ht="12.75" customHeight="1">
      <c r="A47" s="11" t="s">
        <v>16</v>
      </c>
      <c r="B47" s="5"/>
      <c r="C47" s="5"/>
      <c r="D47" s="5"/>
      <c r="E47" s="5"/>
      <c r="F47" s="5"/>
      <c r="G47" s="82">
        <v>0</v>
      </c>
      <c r="H47" s="36"/>
    </row>
    <row r="48" spans="1:8" ht="12.75" customHeight="1">
      <c r="A48" s="13" t="s">
        <v>17</v>
      </c>
      <c r="B48" s="4"/>
      <c r="C48" s="4"/>
      <c r="D48" s="4"/>
      <c r="E48" s="4"/>
      <c r="F48" s="4"/>
      <c r="G48" s="82">
        <v>0</v>
      </c>
      <c r="H48" s="36"/>
    </row>
    <row r="49" spans="1:8" ht="12.75" customHeight="1">
      <c r="A49" s="51" t="s">
        <v>39</v>
      </c>
      <c r="B49" s="58"/>
      <c r="C49" s="58"/>
      <c r="D49" s="58"/>
      <c r="E49" s="58"/>
      <c r="F49" s="58"/>
      <c r="G49" s="83">
        <f>SUM(G50+G51+G52+G53)</f>
        <v>0</v>
      </c>
      <c r="H49" s="52"/>
    </row>
    <row r="50" spans="1:8" ht="12.75" customHeight="1">
      <c r="A50" s="10" t="s">
        <v>42</v>
      </c>
      <c r="B50" s="2"/>
      <c r="C50" s="2"/>
      <c r="D50" s="2"/>
      <c r="E50" s="2"/>
      <c r="F50" s="2"/>
      <c r="G50" s="82">
        <v>0</v>
      </c>
      <c r="H50" s="36"/>
    </row>
    <row r="51" spans="1:8" ht="12.75" customHeight="1">
      <c r="A51" s="11" t="s">
        <v>40</v>
      </c>
      <c r="B51" s="5"/>
      <c r="C51" s="5"/>
      <c r="D51" s="5"/>
      <c r="E51" s="5"/>
      <c r="F51" s="5"/>
      <c r="G51" s="82">
        <f>ROUND(G50*0.302,2)</f>
        <v>0</v>
      </c>
      <c r="H51" s="36"/>
    </row>
    <row r="52" spans="1:8" ht="12.75" customHeight="1">
      <c r="A52" s="11" t="s">
        <v>43</v>
      </c>
      <c r="B52" s="5"/>
      <c r="C52" s="5"/>
      <c r="D52" s="5"/>
      <c r="E52" s="5"/>
      <c r="F52" s="5"/>
      <c r="G52" s="82">
        <v>0</v>
      </c>
      <c r="H52" s="36"/>
    </row>
    <row r="53" spans="1:8" ht="12.75" customHeight="1">
      <c r="A53" s="13" t="s">
        <v>41</v>
      </c>
      <c r="B53" s="4"/>
      <c r="C53" s="4"/>
      <c r="D53" s="4"/>
      <c r="E53" s="4"/>
      <c r="F53" s="4"/>
      <c r="G53" s="82">
        <v>0</v>
      </c>
      <c r="H53" s="36"/>
    </row>
    <row r="54" spans="1:8" ht="12.75" customHeight="1">
      <c r="A54" s="51" t="s">
        <v>45</v>
      </c>
      <c r="B54" s="58"/>
      <c r="C54" s="58"/>
      <c r="D54" s="58"/>
      <c r="E54" s="58"/>
      <c r="F54" s="58"/>
      <c r="G54" s="83">
        <v>0</v>
      </c>
      <c r="H54" s="52"/>
    </row>
    <row r="55" spans="1:8" ht="12.75" customHeight="1">
      <c r="A55" s="51" t="s">
        <v>46</v>
      </c>
      <c r="B55" s="58"/>
      <c r="C55" s="58"/>
      <c r="D55" s="58"/>
      <c r="E55" s="58"/>
      <c r="F55" s="58"/>
      <c r="G55" s="84">
        <v>0</v>
      </c>
      <c r="H55" s="56"/>
    </row>
    <row r="56" spans="1:8" ht="12.75" customHeight="1" thickBot="1">
      <c r="A56" s="53" t="s">
        <v>47</v>
      </c>
      <c r="B56" s="57"/>
      <c r="C56" s="57"/>
      <c r="D56" s="57"/>
      <c r="E56" s="57"/>
      <c r="F56" s="57"/>
      <c r="G56" s="85">
        <v>4356.24</v>
      </c>
      <c r="H56" s="70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94">
        <v>14824.08</v>
      </c>
      <c r="H57" s="71"/>
    </row>
    <row r="58" spans="1:8" ht="12.75" customHeight="1" thickBot="1">
      <c r="A58" s="62" t="s">
        <v>53</v>
      </c>
      <c r="B58" s="63"/>
      <c r="C58" s="63"/>
      <c r="D58" s="63"/>
      <c r="E58" s="63"/>
      <c r="F58" s="63"/>
      <c r="G58" s="95">
        <v>0</v>
      </c>
      <c r="H58" s="54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6">
        <v>3294</v>
      </c>
      <c r="H59" s="103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96">
        <v>0</v>
      </c>
      <c r="H60" s="103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15">
        <v>0</v>
      </c>
      <c r="H61" s="103"/>
    </row>
    <row r="62" spans="1:8" ht="12.75" customHeight="1">
      <c r="A62" s="18" t="s">
        <v>68</v>
      </c>
      <c r="B62" s="9"/>
      <c r="C62" s="9"/>
      <c r="D62" s="9"/>
      <c r="E62" s="9"/>
      <c r="F62" s="9"/>
      <c r="G62" s="94">
        <f>ROUND((G9+G13+H9)*20%,2)</f>
        <v>204311.03</v>
      </c>
      <c r="H62" s="71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97"/>
      <c r="H63" s="104"/>
    </row>
    <row r="64" spans="1:8" ht="12.75" customHeight="1" thickBot="1">
      <c r="A64" s="64" t="s">
        <v>71</v>
      </c>
      <c r="B64" s="7"/>
      <c r="C64" s="7"/>
      <c r="D64" s="7"/>
      <c r="E64" s="7"/>
      <c r="F64" s="7"/>
      <c r="G64" s="98">
        <f>(G9+G13+H9)*1%</f>
        <v>10215.5516</v>
      </c>
      <c r="H64" s="105"/>
    </row>
    <row r="65" spans="1:8" ht="12.75" customHeight="1" thickBot="1">
      <c r="A65" s="64" t="s">
        <v>72</v>
      </c>
      <c r="B65" s="7"/>
      <c r="C65" s="7"/>
      <c r="D65" s="7"/>
      <c r="E65" s="7"/>
      <c r="F65" s="7"/>
      <c r="G65" s="98">
        <f>G66+G67+G68+G69+G70+G71</f>
        <v>12197.7</v>
      </c>
      <c r="H65" s="72"/>
    </row>
    <row r="66" spans="1:8" s="31" customFormat="1" ht="12.75" customHeight="1">
      <c r="A66" s="116" t="s">
        <v>87</v>
      </c>
      <c r="B66" s="5"/>
      <c r="C66" s="5"/>
      <c r="D66" s="5"/>
      <c r="E66" s="5"/>
      <c r="F66" s="5"/>
      <c r="G66" s="83">
        <v>300</v>
      </c>
      <c r="H66" s="106"/>
    </row>
    <row r="67" spans="1:8" s="31" customFormat="1" ht="12.75" customHeight="1">
      <c r="A67" s="118" t="s">
        <v>73</v>
      </c>
      <c r="B67" s="5"/>
      <c r="C67" s="5"/>
      <c r="D67" s="5"/>
      <c r="E67" s="5"/>
      <c r="F67" s="5"/>
      <c r="G67" s="84"/>
      <c r="H67" s="117"/>
    </row>
    <row r="68" spans="1:8" s="31" customFormat="1" ht="12.75" customHeight="1">
      <c r="A68" s="118" t="s">
        <v>74</v>
      </c>
      <c r="B68" s="5"/>
      <c r="C68" s="5"/>
      <c r="D68" s="5"/>
      <c r="E68" s="5"/>
      <c r="F68" s="5"/>
      <c r="G68" s="84">
        <v>3294.24</v>
      </c>
      <c r="H68" s="117"/>
    </row>
    <row r="69" spans="1:8" s="31" customFormat="1" ht="12.75" customHeight="1">
      <c r="A69" s="118" t="s">
        <v>75</v>
      </c>
      <c r="B69" s="5"/>
      <c r="C69" s="5"/>
      <c r="D69" s="5"/>
      <c r="E69" s="5"/>
      <c r="F69" s="5"/>
      <c r="G69" s="84">
        <v>7538.46</v>
      </c>
      <c r="H69" s="117"/>
    </row>
    <row r="70" spans="1:8" s="31" customFormat="1" ht="12.75" customHeight="1">
      <c r="A70" s="118" t="s">
        <v>76</v>
      </c>
      <c r="B70" s="5"/>
      <c r="C70" s="5"/>
      <c r="D70" s="5"/>
      <c r="E70" s="5"/>
      <c r="F70" s="5"/>
      <c r="G70" s="84">
        <v>988</v>
      </c>
      <c r="H70" s="117"/>
    </row>
    <row r="71" spans="1:8" ht="29.25" customHeight="1" thickBot="1">
      <c r="A71" s="128" t="s">
        <v>77</v>
      </c>
      <c r="B71" s="129"/>
      <c r="C71" s="129"/>
      <c r="D71" s="129"/>
      <c r="E71" s="129"/>
      <c r="F71" s="130"/>
      <c r="G71" s="86">
        <v>77</v>
      </c>
      <c r="H71" s="119"/>
    </row>
    <row r="72" spans="1:8" ht="12.75" customHeight="1" thickBot="1">
      <c r="A72" s="64" t="s">
        <v>82</v>
      </c>
      <c r="B72" s="7"/>
      <c r="C72" s="7"/>
      <c r="D72" s="7"/>
      <c r="E72" s="7"/>
      <c r="F72" s="7"/>
      <c r="G72" s="72">
        <f>SUM(G73:G84)</f>
        <v>356838.2</v>
      </c>
      <c r="H72" s="72"/>
    </row>
    <row r="73" spans="1:8" s="113" customFormat="1" ht="12.75" customHeight="1">
      <c r="A73" s="121" t="s">
        <v>86</v>
      </c>
      <c r="B73" s="122"/>
      <c r="C73" s="122"/>
      <c r="D73" s="122"/>
      <c r="E73" s="122"/>
      <c r="F73" s="122"/>
      <c r="G73" s="52">
        <v>15162</v>
      </c>
      <c r="H73" s="52"/>
    </row>
    <row r="74" spans="1:8" s="113" customFormat="1" ht="12.75" customHeight="1">
      <c r="A74" s="41" t="s">
        <v>83</v>
      </c>
      <c r="B74" s="110"/>
      <c r="C74" s="110"/>
      <c r="D74" s="110"/>
      <c r="E74" s="110"/>
      <c r="F74" s="110"/>
      <c r="G74" s="120">
        <v>16502.99</v>
      </c>
      <c r="H74" s="112"/>
    </row>
    <row r="75" spans="1:8" s="113" customFormat="1" ht="12.75" customHeight="1">
      <c r="A75" s="41" t="s">
        <v>84</v>
      </c>
      <c r="B75" s="110"/>
      <c r="C75" s="110"/>
      <c r="D75" s="110"/>
      <c r="E75" s="110"/>
      <c r="F75" s="110"/>
      <c r="G75" s="111">
        <v>30290.5</v>
      </c>
      <c r="H75" s="112"/>
    </row>
    <row r="76" spans="1:8" s="113" customFormat="1" ht="12.75" customHeight="1">
      <c r="A76" s="41" t="s">
        <v>85</v>
      </c>
      <c r="B76" s="110"/>
      <c r="C76" s="110"/>
      <c r="D76" s="110"/>
      <c r="E76" s="110"/>
      <c r="F76" s="110"/>
      <c r="G76" s="111">
        <v>116062.13</v>
      </c>
      <c r="H76" s="112"/>
    </row>
    <row r="77" spans="1:8" s="113" customFormat="1" ht="12.75" customHeight="1">
      <c r="A77" s="41" t="s">
        <v>88</v>
      </c>
      <c r="B77" s="110"/>
      <c r="C77" s="110"/>
      <c r="D77" s="110"/>
      <c r="E77" s="110"/>
      <c r="F77" s="110"/>
      <c r="G77" s="111">
        <v>5000</v>
      </c>
      <c r="H77" s="112"/>
    </row>
    <row r="78" spans="1:8" s="113" customFormat="1" ht="12.75" customHeight="1">
      <c r="A78" s="41" t="s">
        <v>89</v>
      </c>
      <c r="B78" s="110"/>
      <c r="C78" s="110"/>
      <c r="D78" s="110"/>
      <c r="E78" s="110"/>
      <c r="F78" s="110"/>
      <c r="G78" s="111">
        <v>5399.15</v>
      </c>
      <c r="H78" s="112"/>
    </row>
    <row r="79" spans="1:8" s="113" customFormat="1" ht="12.75" customHeight="1">
      <c r="A79" s="41" t="s">
        <v>90</v>
      </c>
      <c r="B79" s="110"/>
      <c r="C79" s="110"/>
      <c r="D79" s="110"/>
      <c r="E79" s="110"/>
      <c r="F79" s="110"/>
      <c r="G79" s="111">
        <v>105450</v>
      </c>
      <c r="H79" s="112"/>
    </row>
    <row r="80" spans="1:8" s="113" customFormat="1" ht="12.75" customHeight="1">
      <c r="A80" s="41" t="s">
        <v>91</v>
      </c>
      <c r="B80" s="110"/>
      <c r="C80" s="110"/>
      <c r="D80" s="110"/>
      <c r="E80" s="110"/>
      <c r="F80" s="110"/>
      <c r="G80" s="111">
        <v>1071.43</v>
      </c>
      <c r="H80" s="112"/>
    </row>
    <row r="81" spans="1:8" s="113" customFormat="1" ht="12.75" customHeight="1">
      <c r="A81" s="41" t="s">
        <v>92</v>
      </c>
      <c r="B81" s="110"/>
      <c r="C81" s="110"/>
      <c r="D81" s="110"/>
      <c r="E81" s="110"/>
      <c r="F81" s="110"/>
      <c r="G81" s="111">
        <v>25000</v>
      </c>
      <c r="H81" s="112"/>
    </row>
    <row r="82" spans="1:8" s="113" customFormat="1" ht="12.75" customHeight="1">
      <c r="A82" s="41" t="s">
        <v>95</v>
      </c>
      <c r="B82" s="110"/>
      <c r="C82" s="110"/>
      <c r="D82" s="110"/>
      <c r="E82" s="110"/>
      <c r="F82" s="110"/>
      <c r="G82" s="111">
        <v>35400</v>
      </c>
      <c r="H82" s="112"/>
    </row>
    <row r="83" spans="1:8" s="113" customFormat="1" ht="12.75" customHeight="1">
      <c r="A83" s="41" t="s">
        <v>96</v>
      </c>
      <c r="B83" s="110"/>
      <c r="C83" s="110"/>
      <c r="D83" s="110"/>
      <c r="E83" s="110"/>
      <c r="F83" s="110"/>
      <c r="G83" s="111">
        <v>1500</v>
      </c>
      <c r="H83" s="112"/>
    </row>
    <row r="84" spans="1:8" s="113" customFormat="1" ht="12.75" customHeight="1" thickBot="1">
      <c r="A84" s="41"/>
      <c r="B84" s="110"/>
      <c r="C84" s="110"/>
      <c r="D84" s="110"/>
      <c r="E84" s="110"/>
      <c r="F84" s="110"/>
      <c r="G84" s="111"/>
      <c r="H84" s="127"/>
    </row>
    <row r="85" spans="1:8" ht="12.75" customHeight="1">
      <c r="A85" s="66" t="s">
        <v>78</v>
      </c>
      <c r="B85" s="67"/>
      <c r="C85" s="67"/>
      <c r="D85" s="67"/>
      <c r="E85" s="67"/>
      <c r="F85" s="68"/>
      <c r="G85" s="75">
        <v>110400</v>
      </c>
      <c r="H85" s="73"/>
    </row>
    <row r="86" spans="1:8" ht="12.75" customHeight="1" thickBot="1">
      <c r="A86" s="22" t="s">
        <v>79</v>
      </c>
      <c r="B86" s="65"/>
      <c r="C86" s="65"/>
      <c r="D86" s="65"/>
      <c r="E86" s="65"/>
      <c r="F86" s="65"/>
      <c r="G86" s="76">
        <f>ROUND(G85*0.271,2)</f>
        <v>29918.4</v>
      </c>
      <c r="H86" s="74"/>
    </row>
    <row r="87" spans="1:8" ht="12.75" customHeight="1" thickBot="1">
      <c r="A87" s="22" t="s">
        <v>80</v>
      </c>
      <c r="B87" s="65"/>
      <c r="C87" s="65"/>
      <c r="D87" s="65"/>
      <c r="E87" s="65"/>
      <c r="F87" s="65"/>
      <c r="G87" s="76">
        <v>34885.48</v>
      </c>
      <c r="H87" s="74"/>
    </row>
    <row r="88" spans="1:8" ht="12.75" customHeight="1" thickBot="1">
      <c r="A88" s="22" t="s">
        <v>81</v>
      </c>
      <c r="B88" s="65"/>
      <c r="C88" s="65"/>
      <c r="D88" s="65"/>
      <c r="E88" s="65"/>
      <c r="F88" s="65"/>
      <c r="G88" s="76">
        <v>31949.47</v>
      </c>
      <c r="H88" s="74"/>
    </row>
    <row r="89" spans="1:8" ht="12.75" customHeight="1" thickBot="1">
      <c r="A89" s="38" t="s">
        <v>18</v>
      </c>
      <c r="B89" s="39"/>
      <c r="C89" s="39"/>
      <c r="D89" s="39"/>
      <c r="E89" s="39"/>
      <c r="F89" s="39"/>
      <c r="G89" s="89">
        <f>SUM(G17+G24+G32+G57+G58+G59+G60+G61+G62+G64+G65+G72+G85+G86+G87+G88)</f>
        <v>1216490.4694799997</v>
      </c>
      <c r="H89" s="35"/>
    </row>
    <row r="90" spans="1:8" ht="12.75" customHeight="1" thickBot="1">
      <c r="A90" s="114" t="s">
        <v>94</v>
      </c>
      <c r="B90" s="39"/>
      <c r="C90" s="39"/>
      <c r="D90" s="39"/>
      <c r="E90" s="39"/>
      <c r="F90" s="39"/>
      <c r="G90" s="99">
        <f>SUM(G6+G15-G89)</f>
        <v>137959.50052000023</v>
      </c>
      <c r="H90" s="40"/>
    </row>
    <row r="91" spans="1:7" ht="12.75" customHeight="1">
      <c r="A91" t="s">
        <v>19</v>
      </c>
      <c r="G91" t="s">
        <v>60</v>
      </c>
    </row>
    <row r="92" spans="1:7" ht="12.75" customHeight="1">
      <c r="A92" t="s">
        <v>56</v>
      </c>
      <c r="G92" t="s">
        <v>63</v>
      </c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.2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2019-03-25T02:53:50Z</cp:lastPrinted>
  <dcterms:created xsi:type="dcterms:W3CDTF">1996-10-08T23:32:33Z</dcterms:created>
  <dcterms:modified xsi:type="dcterms:W3CDTF">2021-03-30T10:57:29Z</dcterms:modified>
  <cp:category/>
  <cp:version/>
  <cp:contentType/>
  <cp:contentStatus/>
</cp:coreProperties>
</file>