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<sst xmlns="http://schemas.openxmlformats.org/spreadsheetml/2006/main" count="93" uniqueCount="92">
  <si>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</si>
  <si>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</si>
  <si>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</si>
  <si>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</si>
  <si>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</si>
  <si>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</si>
  <si>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</si>
  <si>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</si>
  <si>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</si>
  <si>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</si>
  <si>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</si>
  <si>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</si>
  <si>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</si>
  <si>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</si>
  <si>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</si>
  <si>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</si>
  <si>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</si>
  <si>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</si>
  <si>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</si>
  <si>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</si>
  <si>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</si>
  <si>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</si>
  <si>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</si>
  <si>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</si>
  <si>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</si>
  <si>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</si>
  <si>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</si>
  <si>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</si>
  <si>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</si>
  <si>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</si>
  <si>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</si>
  <si>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</si>
  <si>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</si>
  <si>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</si>
  <si>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</si>
  <si>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</si>
  <si>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</si>
  <si>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</si>
  <si>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</si>
  <si>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</si>
  <si>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</si>
  <si>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</si>
  <si>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</si>
  <si>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</si>
  <si>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</si>
  <si>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</si>
  <si>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</si>
  <si>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</si>
  <si>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</si>
  <si>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</si>
  <si>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</si>
  <si>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</si>
  <si>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</si>
  <si>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</si>
  <si>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6. Комплексное обслуживание лифтов</t>
  </si>
  <si>
    <t>ФАКТ</t>
  </si>
  <si>
    <t>Представитель собственников</t>
  </si>
  <si>
    <t>4.1. Услуги автоподъемника (вышки),стороннего транспорта</t>
  </si>
  <si>
    <t>Карбышева 28</t>
  </si>
  <si>
    <t>ОДН</t>
  </si>
  <si>
    <t xml:space="preserve">                                                                          Жилой дом по адресу: </t>
  </si>
  <si>
    <t>С.Г. Захаров</t>
  </si>
  <si>
    <t>Н.И. Пырина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</si>
  <si>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</si>
  <si>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</si>
  <si>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</si>
  <si>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</si>
  <si>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</si>
  <si>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</si>
  <si>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</si>
  <si>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(з/плата с отчислениями АУП,  здание ЖЭУ, коммунальные услуги,квитанции,компьютер и т.д.)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</si>
  <si>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</si>
  <si>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</si>
  <si>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</si>
  <si>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</si>
  <si>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</si>
  <si>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</si>
  <si>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</si>
  <si>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</si>
  <si>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</si>
  <si>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</si>
  <si>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</si>
  <si>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15. ВДГО </t>
  </si>
  <si>
    <t>Диагностика ВДГО</t>
  </si>
  <si>
    <t>10.1. Проведение общих собраний собственников (изготовление документов)</t>
  </si>
  <si>
    <t xml:space="preserve">Измельчение ветвей в щепу </t>
  </si>
  <si>
    <t>Акт выполненных работ за январь  - декабрь 2020 года</t>
  </si>
  <si>
    <t>Остаток (перерасход) переходящий на 01.01.2021 года</t>
  </si>
  <si>
    <t>Установка контейнеров</t>
  </si>
  <si>
    <t xml:space="preserve">Восстановление гидроизоляции перекрытия лоджии </t>
  </si>
  <si>
    <t>Прочистка вентиляции</t>
  </si>
  <si>
    <t>Устройство металлической перегородки у ВРУ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</si>
</sst>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2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2" fontId="2" fillId="0" borderId="41" xfId="0" applyNumberFormat="1" applyFont="1" applyFill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2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2" fillId="0" borderId="43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32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182" fontId="0" fillId="0" borderId="42" xfId="0" applyNumberFormat="1" applyFont="1" applyFill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3" fillId="0" borderId="36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I6" sqref="I6:M87"/>
    </sheetView>
  </sheetViews>
  <sheetFormatPr defaultColWidth="9.140625" defaultRowHeight="12.75" customHeight="1"/>
  <cols>
    <col min="1" max="1" width="10.140625" style="0" bestFit="1" customWidth="1"/>
    <col min="6" max="6" width="38.42187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86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60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76">
        <v>2264.9</v>
      </c>
      <c r="H3" s="49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4"/>
      <c r="G4" s="77">
        <v>18.15</v>
      </c>
      <c r="H4" s="49"/>
      <c r="I4" s="3"/>
      <c r="J4" s="41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78"/>
      <c r="H5" s="107" t="s">
        <v>59</v>
      </c>
      <c r="I5" s="3"/>
      <c r="J5" s="3"/>
    </row>
    <row r="6" spans="1:8" ht="12.75" customHeight="1">
      <c r="A6" s="67" t="s">
        <v>65</v>
      </c>
      <c r="B6" s="4"/>
      <c r="C6" s="4"/>
      <c r="D6" s="4"/>
      <c r="E6" s="4"/>
      <c r="F6" s="4"/>
      <c r="G6" s="79">
        <v>36864.69</v>
      </c>
      <c r="H6" s="36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80">
        <v>37366.92</v>
      </c>
      <c r="H7" s="33">
        <v>5854.02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480577.08</v>
      </c>
      <c r="H8" s="34">
        <v>26906.52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0">
        <v>479201.77</v>
      </c>
      <c r="H9" s="33">
        <v>26387.17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80">
        <f>SUM(G7+G8-G9)</f>
        <v>38742.22999999998</v>
      </c>
      <c r="H10" s="33">
        <f>SUM(H7+H8-H9)</f>
        <v>6373.370000000003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80">
        <v>7857.48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0">
        <v>96012.2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0">
        <v>100051.83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1">
        <f>SUM(G11+G12-G13)</f>
        <v>3817.8499999999913</v>
      </c>
      <c r="H14" s="35"/>
    </row>
    <row r="15" spans="1:8" ht="12.75" customHeight="1" thickBot="1">
      <c r="A15" s="37" t="s">
        <v>3</v>
      </c>
      <c r="B15" s="7"/>
      <c r="C15" s="7"/>
      <c r="D15" s="7"/>
      <c r="E15" s="7"/>
      <c r="F15" s="7"/>
      <c r="G15" s="82">
        <f>G9+G13+H9</f>
        <v>605640.77</v>
      </c>
      <c r="H15" s="109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3" t="s">
        <v>55</v>
      </c>
      <c r="H16" s="110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29208.690000000002</v>
      </c>
      <c r="H17" s="108"/>
    </row>
    <row r="18" spans="1:8" ht="12.75" customHeight="1" thickBot="1">
      <c r="A18" s="46" t="s">
        <v>32</v>
      </c>
      <c r="B18" s="20"/>
      <c r="C18" s="20"/>
      <c r="D18" s="20"/>
      <c r="E18" s="20"/>
      <c r="F18" s="20"/>
      <c r="G18" s="48"/>
      <c r="H18" s="33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17781</v>
      </c>
      <c r="H19" s="34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5369.86</v>
      </c>
      <c r="H20" s="34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1444.25</v>
      </c>
      <c r="H21" s="34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538.58</v>
      </c>
      <c r="H22" s="34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4075</v>
      </c>
      <c r="H23" s="43"/>
    </row>
    <row r="24" spans="1:8" ht="12.75" customHeight="1">
      <c r="A24" s="18" t="s">
        <v>7</v>
      </c>
      <c r="B24" s="9"/>
      <c r="C24" s="9"/>
      <c r="D24" s="9"/>
      <c r="E24" s="9"/>
      <c r="F24" s="45"/>
      <c r="G24" s="30">
        <f>SUM(G26:G31)</f>
        <v>85840.56</v>
      </c>
      <c r="H24" s="112"/>
    </row>
    <row r="25" spans="1:8" ht="12.75" customHeight="1" thickBot="1">
      <c r="A25" s="19" t="s">
        <v>25</v>
      </c>
      <c r="B25" s="20"/>
      <c r="C25" s="20"/>
      <c r="D25" s="20"/>
      <c r="E25" s="20"/>
      <c r="F25" s="47"/>
      <c r="G25" s="84"/>
      <c r="H25" s="113"/>
    </row>
    <row r="26" spans="1:8" ht="12.75" customHeight="1">
      <c r="A26" s="12" t="s">
        <v>28</v>
      </c>
      <c r="B26" s="3"/>
      <c r="C26" s="3"/>
      <c r="D26" s="3"/>
      <c r="E26" s="3"/>
      <c r="F26" s="3"/>
      <c r="G26" s="85">
        <v>37865.34</v>
      </c>
      <c r="H26" s="111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ROUND(G26*0.302,2)+124.07</f>
        <v>11559.4</v>
      </c>
      <c r="H27" s="34"/>
    </row>
    <row r="28" spans="1:8" ht="12.75" customHeight="1">
      <c r="A28" s="12" t="s">
        <v>8</v>
      </c>
      <c r="B28" s="3"/>
      <c r="C28" s="3"/>
      <c r="D28" s="3"/>
      <c r="E28" s="3"/>
      <c r="F28" s="3"/>
      <c r="G28" s="85">
        <v>6418.84</v>
      </c>
      <c r="H28" s="34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1570.9</v>
      </c>
      <c r="H29" s="34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28426.08</v>
      </c>
      <c r="H30" s="34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86">
        <v>0</v>
      </c>
      <c r="H31" s="43"/>
    </row>
    <row r="32" spans="1:8" ht="12.75" customHeight="1" thickBot="1">
      <c r="A32" s="57" t="s">
        <v>26</v>
      </c>
      <c r="B32" s="58"/>
      <c r="C32" s="58"/>
      <c r="D32" s="58"/>
      <c r="E32" s="58"/>
      <c r="F32" s="59"/>
      <c r="G32" s="77">
        <f>G33+G39+G44+G49+G54+G55+G56</f>
        <v>141358.60298</v>
      </c>
      <c r="H32" s="42"/>
    </row>
    <row r="33" spans="1:8" ht="12.75" customHeight="1">
      <c r="A33" s="50" t="s">
        <v>9</v>
      </c>
      <c r="B33" s="56"/>
      <c r="C33" s="56"/>
      <c r="D33" s="56"/>
      <c r="E33" s="56"/>
      <c r="F33" s="56"/>
      <c r="G33" s="87">
        <f>SUM(G34:G37)</f>
        <v>98065.22298</v>
      </c>
      <c r="H33" s="51"/>
    </row>
    <row r="34" spans="1:8" ht="12.75" customHeight="1">
      <c r="A34" s="12" t="s">
        <v>34</v>
      </c>
      <c r="B34" s="3"/>
      <c r="C34" s="3"/>
      <c r="D34" s="3"/>
      <c r="E34" s="3"/>
      <c r="F34" s="3"/>
      <c r="G34" s="85">
        <v>70062.99</v>
      </c>
      <c r="H34" s="34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21159.02298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4285.3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5">
        <v>2557.91</v>
      </c>
      <c r="H37" s="34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2" t="s">
        <v>12</v>
      </c>
      <c r="B39" s="55"/>
      <c r="C39" s="55"/>
      <c r="D39" s="55"/>
      <c r="E39" s="55"/>
      <c r="F39" s="55"/>
      <c r="G39" s="88">
        <f>SUM(G40:G43)</f>
        <v>0</v>
      </c>
      <c r="H39" s="54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0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5">
        <v>0</v>
      </c>
      <c r="H43" s="34"/>
    </row>
    <row r="44" spans="1:8" ht="12.75" customHeight="1">
      <c r="A44" s="44" t="s">
        <v>36</v>
      </c>
      <c r="B44" s="53"/>
      <c r="C44" s="53"/>
      <c r="D44" s="53"/>
      <c r="E44" s="53"/>
      <c r="F44" s="53"/>
      <c r="G44" s="89">
        <f>SUM(G45:G48)</f>
        <v>38041.92</v>
      </c>
      <c r="H44" s="54"/>
    </row>
    <row r="45" spans="1:8" ht="12.75" customHeight="1">
      <c r="A45" s="10" t="s">
        <v>16</v>
      </c>
      <c r="B45" s="2"/>
      <c r="C45" s="2"/>
      <c r="D45" s="2"/>
      <c r="E45" s="2"/>
      <c r="F45" s="2"/>
      <c r="G45" s="81">
        <v>38041.92</v>
      </c>
      <c r="H45" s="33"/>
    </row>
    <row r="46" spans="1:8" ht="12.75" customHeight="1">
      <c r="A46" s="11" t="s">
        <v>37</v>
      </c>
      <c r="B46" s="5"/>
      <c r="C46" s="5"/>
      <c r="D46" s="5"/>
      <c r="E46" s="5"/>
      <c r="F46" s="5"/>
      <c r="G46" s="80">
        <f>ROUND((G45-38041.92)*0.302,2)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79">
        <v>0</v>
      </c>
      <c r="H47" s="33"/>
    </row>
    <row r="48" spans="1:8" ht="12.75" customHeight="1">
      <c r="A48" s="13" t="s">
        <v>18</v>
      </c>
      <c r="B48" s="4"/>
      <c r="C48" s="4"/>
      <c r="D48" s="4"/>
      <c r="E48" s="4"/>
      <c r="F48" s="4"/>
      <c r="G48" s="79">
        <v>0</v>
      </c>
      <c r="H48" s="33"/>
    </row>
    <row r="49" spans="1:8" ht="12.75" customHeight="1">
      <c r="A49" s="50" t="s">
        <v>40</v>
      </c>
      <c r="B49" s="56"/>
      <c r="C49" s="56"/>
      <c r="D49" s="56"/>
      <c r="E49" s="56"/>
      <c r="F49" s="56"/>
      <c r="G49" s="87">
        <f>SUM(G50+G51+G52+G53)</f>
        <v>0</v>
      </c>
      <c r="H49" s="54"/>
    </row>
    <row r="50" spans="1:8" ht="12.75" customHeight="1">
      <c r="A50" s="10" t="s">
        <v>43</v>
      </c>
      <c r="B50" s="2"/>
      <c r="C50" s="2"/>
      <c r="D50" s="2"/>
      <c r="E50" s="2"/>
      <c r="F50" s="2"/>
      <c r="G50" s="79">
        <v>0</v>
      </c>
      <c r="H50" s="33"/>
    </row>
    <row r="51" spans="1:8" ht="12.75" customHeight="1">
      <c r="A51" s="11" t="s">
        <v>41</v>
      </c>
      <c r="B51" s="5"/>
      <c r="C51" s="5"/>
      <c r="D51" s="5"/>
      <c r="E51" s="5"/>
      <c r="F51" s="5"/>
      <c r="G51" s="79">
        <f>ROUND(G50*0.302,2)</f>
        <v>0</v>
      </c>
      <c r="H51" s="33"/>
    </row>
    <row r="52" spans="1:8" ht="12.75" customHeight="1">
      <c r="A52" s="11" t="s">
        <v>44</v>
      </c>
      <c r="B52" s="5"/>
      <c r="C52" s="5"/>
      <c r="D52" s="5"/>
      <c r="E52" s="5"/>
      <c r="F52" s="5"/>
      <c r="G52" s="79">
        <v>0</v>
      </c>
      <c r="H52" s="33"/>
    </row>
    <row r="53" spans="1:8" ht="12.75" customHeight="1">
      <c r="A53" s="13" t="s">
        <v>42</v>
      </c>
      <c r="B53" s="4"/>
      <c r="C53" s="4"/>
      <c r="D53" s="4"/>
      <c r="E53" s="4"/>
      <c r="F53" s="4"/>
      <c r="G53" s="79">
        <v>0</v>
      </c>
      <c r="H53" s="33"/>
    </row>
    <row r="54" spans="1:8" ht="12.75" customHeight="1">
      <c r="A54" s="50" t="s">
        <v>46</v>
      </c>
      <c r="B54" s="56"/>
      <c r="C54" s="56"/>
      <c r="D54" s="56"/>
      <c r="E54" s="56"/>
      <c r="F54" s="56"/>
      <c r="G54" s="87">
        <v>0</v>
      </c>
      <c r="H54" s="54"/>
    </row>
    <row r="55" spans="1:8" ht="12.75" customHeight="1">
      <c r="A55" s="50" t="s">
        <v>47</v>
      </c>
      <c r="B55" s="56"/>
      <c r="C55" s="56"/>
      <c r="D55" s="56"/>
      <c r="E55" s="56"/>
      <c r="F55" s="56"/>
      <c r="G55" s="89">
        <v>2268</v>
      </c>
      <c r="H55" s="54"/>
    </row>
    <row r="56" spans="1:8" ht="12.75" customHeight="1" thickBot="1">
      <c r="A56" s="52" t="s">
        <v>48</v>
      </c>
      <c r="B56" s="55"/>
      <c r="C56" s="55"/>
      <c r="D56" s="55"/>
      <c r="E56" s="55"/>
      <c r="F56" s="55"/>
      <c r="G56" s="90">
        <v>2983.46</v>
      </c>
      <c r="H56" s="114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1">
        <v>12230.46</v>
      </c>
      <c r="H57" s="68"/>
    </row>
    <row r="58" spans="1:8" ht="12.75" customHeight="1" thickBot="1">
      <c r="A58" s="60" t="s">
        <v>57</v>
      </c>
      <c r="B58" s="61"/>
      <c r="C58" s="61"/>
      <c r="D58" s="61"/>
      <c r="E58" s="61"/>
      <c r="F58" s="61"/>
      <c r="G58" s="92">
        <v>0</v>
      </c>
      <c r="H58" s="69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3">
        <v>2718</v>
      </c>
      <c r="H59" s="115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93">
        <v>0</v>
      </c>
      <c r="H60" s="70"/>
    </row>
    <row r="61" spans="1:8" ht="12.75" customHeight="1" thickBot="1">
      <c r="A61" s="18" t="s">
        <v>69</v>
      </c>
      <c r="B61" s="9"/>
      <c r="C61" s="9"/>
      <c r="D61" s="9"/>
      <c r="E61" s="9"/>
      <c r="F61" s="9"/>
      <c r="G61" s="101">
        <v>0</v>
      </c>
      <c r="H61" s="115"/>
    </row>
    <row r="62" spans="1:8" ht="12.75" customHeight="1">
      <c r="A62" s="18" t="s">
        <v>68</v>
      </c>
      <c r="B62" s="9"/>
      <c r="C62" s="9"/>
      <c r="D62" s="9"/>
      <c r="E62" s="9"/>
      <c r="F62" s="9"/>
      <c r="G62" s="91">
        <f>ROUND((G9+G13+H9)*20%,2)</f>
        <v>121128.15</v>
      </c>
      <c r="H62" s="68"/>
    </row>
    <row r="63" spans="1:8" ht="12.75" customHeight="1" thickBot="1">
      <c r="A63" s="19" t="s">
        <v>70</v>
      </c>
      <c r="B63" s="20"/>
      <c r="C63" s="20"/>
      <c r="D63" s="20"/>
      <c r="E63" s="20"/>
      <c r="F63" s="20"/>
      <c r="G63" s="94"/>
      <c r="H63" s="117"/>
    </row>
    <row r="64" spans="1:8" ht="12.75" customHeight="1" thickBot="1">
      <c r="A64" s="62" t="s">
        <v>71</v>
      </c>
      <c r="B64" s="7"/>
      <c r="C64" s="7"/>
      <c r="D64" s="7"/>
      <c r="E64" s="7"/>
      <c r="F64" s="7"/>
      <c r="G64" s="120">
        <f>(G9+G13+H9)*1%</f>
        <v>6056.407700000001</v>
      </c>
      <c r="H64" s="121"/>
    </row>
    <row r="65" spans="1:8" ht="12.75" customHeight="1" thickBot="1">
      <c r="A65" s="62" t="s">
        <v>72</v>
      </c>
      <c r="B65" s="7"/>
      <c r="C65" s="7"/>
      <c r="D65" s="7"/>
      <c r="E65" s="7"/>
      <c r="F65" s="7"/>
      <c r="G65" s="95">
        <f>G66+G67+G68+G69+G70+G71</f>
        <v>6330.43</v>
      </c>
      <c r="H65" s="71"/>
    </row>
    <row r="66" spans="1:8" s="31" customFormat="1" ht="12.75" customHeight="1">
      <c r="A66" s="102" t="s">
        <v>84</v>
      </c>
      <c r="B66" s="5"/>
      <c r="C66" s="5"/>
      <c r="D66" s="5"/>
      <c r="E66" s="5"/>
      <c r="F66" s="5"/>
      <c r="G66" s="87">
        <v>100</v>
      </c>
      <c r="H66" s="116"/>
    </row>
    <row r="67" spans="1:8" s="31" customFormat="1" ht="12.75" customHeight="1">
      <c r="A67" s="103" t="s">
        <v>74</v>
      </c>
      <c r="B67" s="5"/>
      <c r="C67" s="5"/>
      <c r="D67" s="5"/>
      <c r="E67" s="5"/>
      <c r="F67" s="5"/>
      <c r="G67" s="89"/>
      <c r="H67" s="99"/>
    </row>
    <row r="68" spans="1:8" s="31" customFormat="1" ht="12.75" customHeight="1">
      <c r="A68" s="103" t="s">
        <v>75</v>
      </c>
      <c r="B68" s="5"/>
      <c r="C68" s="5"/>
      <c r="D68" s="5"/>
      <c r="E68" s="5"/>
      <c r="F68" s="5"/>
      <c r="G68" s="89">
        <v>2717.88</v>
      </c>
      <c r="H68" s="99"/>
    </row>
    <row r="69" spans="1:8" s="31" customFormat="1" ht="12.75" customHeight="1">
      <c r="A69" s="103" t="s">
        <v>76</v>
      </c>
      <c r="B69" s="5"/>
      <c r="C69" s="5"/>
      <c r="D69" s="5"/>
      <c r="E69" s="5"/>
      <c r="F69" s="5"/>
      <c r="G69" s="89">
        <v>2633.55</v>
      </c>
      <c r="H69" s="99"/>
    </row>
    <row r="70" spans="1:8" s="31" customFormat="1" ht="12.75" customHeight="1">
      <c r="A70" s="103" t="s">
        <v>77</v>
      </c>
      <c r="B70" s="5"/>
      <c r="C70" s="5"/>
      <c r="D70" s="5"/>
      <c r="E70" s="5"/>
      <c r="F70" s="5"/>
      <c r="G70" s="89">
        <v>815</v>
      </c>
      <c r="H70" s="99"/>
    </row>
    <row r="71" spans="1:8" ht="30.75" customHeight="1" thickBot="1">
      <c r="A71" s="124" t="s">
        <v>78</v>
      </c>
      <c r="B71" s="125"/>
      <c r="C71" s="125"/>
      <c r="D71" s="125"/>
      <c r="E71" s="125"/>
      <c r="F71" s="126"/>
      <c r="G71" s="88">
        <v>64</v>
      </c>
      <c r="H71" s="104"/>
    </row>
    <row r="72" spans="1:8" ht="12.75" customHeight="1" thickBot="1">
      <c r="A72" s="62" t="s">
        <v>73</v>
      </c>
      <c r="B72" s="7"/>
      <c r="C72" s="7"/>
      <c r="D72" s="7"/>
      <c r="E72" s="7"/>
      <c r="F72" s="7"/>
      <c r="G72" s="71">
        <f>SUM(G73:G79)</f>
        <v>37127.11</v>
      </c>
      <c r="H72" s="71"/>
    </row>
    <row r="73" spans="1:8" s="32" customFormat="1" ht="12.75" customHeight="1">
      <c r="A73" s="39" t="s">
        <v>83</v>
      </c>
      <c r="B73" s="40"/>
      <c r="C73" s="40"/>
      <c r="D73" s="40"/>
      <c r="E73" s="40"/>
      <c r="F73" s="40"/>
      <c r="G73" s="105">
        <v>12236</v>
      </c>
      <c r="H73" s="122"/>
    </row>
    <row r="74" spans="1:8" s="32" customFormat="1" ht="12.75" customHeight="1">
      <c r="A74" s="39" t="s">
        <v>85</v>
      </c>
      <c r="B74" s="40"/>
      <c r="C74" s="40"/>
      <c r="D74" s="40"/>
      <c r="E74" s="40"/>
      <c r="F74" s="40"/>
      <c r="G74" s="96">
        <v>750</v>
      </c>
      <c r="H74" s="75"/>
    </row>
    <row r="75" spans="1:8" s="32" customFormat="1" ht="12.75" customHeight="1">
      <c r="A75" s="39" t="s">
        <v>88</v>
      </c>
      <c r="B75" s="40"/>
      <c r="C75" s="40"/>
      <c r="D75" s="40"/>
      <c r="E75" s="40"/>
      <c r="F75" s="40"/>
      <c r="G75" s="96">
        <v>4342.51</v>
      </c>
      <c r="H75" s="75"/>
    </row>
    <row r="76" spans="1:8" s="32" customFormat="1" ht="12.75" customHeight="1">
      <c r="A76" s="39" t="s">
        <v>89</v>
      </c>
      <c r="B76" s="40"/>
      <c r="C76" s="40"/>
      <c r="D76" s="40"/>
      <c r="E76" s="40"/>
      <c r="F76" s="40"/>
      <c r="G76" s="105">
        <v>8065</v>
      </c>
      <c r="H76" s="75"/>
    </row>
    <row r="77" spans="1:8" s="32" customFormat="1" ht="12.75" customHeight="1">
      <c r="A77" s="39" t="s">
        <v>90</v>
      </c>
      <c r="B77" s="40"/>
      <c r="C77" s="40"/>
      <c r="D77" s="40"/>
      <c r="E77" s="40"/>
      <c r="F77" s="40"/>
      <c r="G77" s="105">
        <v>4000</v>
      </c>
      <c r="H77" s="75"/>
    </row>
    <row r="78" spans="1:8" s="32" customFormat="1" ht="12.75" customHeight="1">
      <c r="A78" s="39" t="s">
        <v>91</v>
      </c>
      <c r="B78" s="40"/>
      <c r="C78" s="40"/>
      <c r="D78" s="40"/>
      <c r="E78" s="40"/>
      <c r="F78" s="40"/>
      <c r="G78" s="105">
        <v>7733.6</v>
      </c>
      <c r="H78" s="75"/>
    </row>
    <row r="79" spans="1:8" s="32" customFormat="1" ht="12.75" customHeight="1" thickBot="1">
      <c r="A79" s="39"/>
      <c r="B79" s="40"/>
      <c r="C79" s="40"/>
      <c r="D79" s="40"/>
      <c r="E79" s="40"/>
      <c r="F79" s="40"/>
      <c r="G79" s="105"/>
      <c r="H79" s="123"/>
    </row>
    <row r="80" spans="1:8" ht="12.75" customHeight="1">
      <c r="A80" s="64" t="s">
        <v>79</v>
      </c>
      <c r="B80" s="65"/>
      <c r="C80" s="65"/>
      <c r="D80" s="65"/>
      <c r="E80" s="65"/>
      <c r="F80" s="66"/>
      <c r="G80" s="72">
        <v>66504</v>
      </c>
      <c r="H80" s="118"/>
    </row>
    <row r="81" spans="1:8" ht="12.75" customHeight="1" thickBot="1">
      <c r="A81" s="22" t="s">
        <v>80</v>
      </c>
      <c r="B81" s="63"/>
      <c r="C81" s="63"/>
      <c r="D81" s="63"/>
      <c r="E81" s="63"/>
      <c r="F81" s="63"/>
      <c r="G81" s="73">
        <f>ROUND(G80*0.271,2)</f>
        <v>18022.58</v>
      </c>
      <c r="H81" s="119"/>
    </row>
    <row r="82" spans="1:8" ht="12.75" customHeight="1" thickBot="1">
      <c r="A82" s="22" t="s">
        <v>81</v>
      </c>
      <c r="B82" s="63"/>
      <c r="C82" s="63"/>
      <c r="D82" s="63"/>
      <c r="E82" s="63"/>
      <c r="F82" s="63"/>
      <c r="G82" s="73">
        <v>28516.02</v>
      </c>
      <c r="H82" s="116"/>
    </row>
    <row r="83" spans="1:8" ht="12.75" customHeight="1" thickBot="1">
      <c r="A83" s="22" t="s">
        <v>82</v>
      </c>
      <c r="B83" s="63"/>
      <c r="C83" s="63"/>
      <c r="D83" s="63"/>
      <c r="E83" s="63"/>
      <c r="F83" s="63"/>
      <c r="G83" s="73">
        <v>26357.62</v>
      </c>
      <c r="H83" s="99"/>
    </row>
    <row r="84" spans="1:8" ht="12.75" customHeight="1" thickBot="1">
      <c r="A84" s="37" t="s">
        <v>19</v>
      </c>
      <c r="B84" s="38"/>
      <c r="C84" s="38"/>
      <c r="D84" s="38"/>
      <c r="E84" s="38"/>
      <c r="F84" s="38"/>
      <c r="G84" s="82">
        <f>SUM(G17+G24+G32+G57+G58+G59+G60+G61+G62+G64+G65+G72+G80+G81+G82+G83)</f>
        <v>581398.63068</v>
      </c>
      <c r="H84" s="98"/>
    </row>
    <row r="85" spans="1:8" ht="12.75" customHeight="1" thickBot="1">
      <c r="A85" s="106" t="s">
        <v>87</v>
      </c>
      <c r="B85" s="38"/>
      <c r="C85" s="38"/>
      <c r="D85" s="38"/>
      <c r="E85" s="38"/>
      <c r="F85" s="38"/>
      <c r="G85" s="97">
        <f>SUM(G6+G15-G84)</f>
        <v>61106.82932000002</v>
      </c>
      <c r="H85" s="100"/>
    </row>
    <row r="86" spans="1:7" ht="12.75" customHeight="1">
      <c r="A86" t="s">
        <v>20</v>
      </c>
      <c r="G86" t="s">
        <v>61</v>
      </c>
    </row>
    <row r="87" spans="1:7" ht="12.75" customHeight="1">
      <c r="A87" t="s">
        <v>56</v>
      </c>
      <c r="G87" t="s">
        <v>62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2020-03-05T09:05:38Z</cp:lastPrinted>
  <dcterms:created xsi:type="dcterms:W3CDTF">1996-10-08T23:32:33Z</dcterms:created>
  <dcterms:modified xsi:type="dcterms:W3CDTF">2021-03-30T10:58:11Z</dcterms:modified>
  <cp:category/>
  <cp:version/>
  <cp:contentType/>
  <cp:contentStatus/>
</cp:coreProperties>
</file>