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<sst xmlns="http://schemas.openxmlformats.org/spreadsheetml/2006/main" count="80" uniqueCount="79">
  <si>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</si>
  <si>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</si>
  <si>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</si>
  <si>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</si>
  <si>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</si>
  <si>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</si>
  <si>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</si>
  <si>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</si>
  <si>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</si>
  <si>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</si>
  <si>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</si>
  <si>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</si>
  <si>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</si>
  <si>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</si>
  <si>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</si>
  <si>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</si>
  <si>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</si>
  <si>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</si>
  <si>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</si>
  <si>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</si>
  <si>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</si>
  <si>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</si>
  <si>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</si>
  <si>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</si>
  <si>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</si>
  <si>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</si>
  <si>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</si>
  <si>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</si>
  <si>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</si>
  <si>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</si>
  <si>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</si>
  <si>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</si>
  <si>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</si>
  <si>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</si>
  <si>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</si>
  <si>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</si>
  <si>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</si>
  <si>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</si>
  <si>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</si>
  <si>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</si>
  <si>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</si>
  <si>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</si>
  <si>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</si>
  <si>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</si>
  <si>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</si>
  <si>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</si>
  <si>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</si>
  <si>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</si>
  <si>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</si>
  <si>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</si>
  <si>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</si>
  <si>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</si>
  <si>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</si>
  <si>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</si>
  <si>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</si>
  <si>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</si>
  <si>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</si>
  <si>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</si>
  <si>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</si>
  <si>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</si>
  <si>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</si>
  <si>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</si>
  <si>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</si>
  <si>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</si>
  <si>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</si>
  <si>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</si>
  <si>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</si>
  <si>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8</t>
  </si>
  <si>
    <t>3.2.3. Материалы (моющие средства, дезосредства)</t>
  </si>
  <si>
    <t>Н.В.Назарова</t>
  </si>
  <si>
    <t>Монтаж электрооборудования (материалы-2943)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</si>
  <si>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</si>
  <si>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</si>
  <si>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</si>
  <si>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Оперативное отключение и подключение э/энергии</t>
  </si>
  <si>
    <t>Изготовление и монтаж шиберов для мусоропроводов</t>
  </si>
  <si>
    <t>С.Г.Захаров</t>
  </si>
  <si>
    <t>Акт о движении средств на финансовом лицевом счете за январь -декабрь  2016 года</t>
  </si>
  <si>
    <t>Остаток (перерасход) переходящий на 01.01.2017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</si>
</sst>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E49">
      <pane xSplit="18765" topLeftCell="A1" activePane="topLeft" state="split"/>
      <selection pane="topLeft" activeCell="L21" sqref="L21"/>
      <selection pane="topRight" activeCell="O67" sqref="O67"/>
    </sheetView>
  </sheetViews>
  <sheetFormatPr defaultColWidth="9.140625" defaultRowHeight="12.75"/>
  <cols>
    <col min="1" max="1" width="10.140625" style="0" bestFit="1" customWidth="1"/>
    <col min="6" max="6" width="43.57421875" style="0" customWidth="1"/>
    <col min="7" max="7" width="15.00390625" style="0" customWidth="1"/>
    <col min="8" max="8" width="12.57421875" style="0" customWidth="1"/>
    <col min="9" max="10" width="14.8515625" style="0" customWidth="1"/>
    <col min="11" max="11" width="13.8515625" style="0" customWidth="1"/>
    <col min="12" max="14" width="13.7109375" style="0" customWidth="1"/>
  </cols>
  <sheetData>
    <row r="1" spans="1:12" ht="12.75">
      <c r="A1" s="1"/>
      <c r="B1" s="1"/>
      <c r="C1" s="8" t="s">
        <v>77</v>
      </c>
      <c r="D1" s="8"/>
      <c r="E1" s="8"/>
      <c r="F1" s="8"/>
      <c r="G1" s="31"/>
      <c r="H1" s="31"/>
      <c r="L1">
        <v>12</v>
      </c>
    </row>
    <row r="2" spans="1:16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P2" s="31"/>
    </row>
    <row r="3" spans="1:12" ht="13.5" thickBot="1">
      <c r="A3" s="26"/>
      <c r="B3" s="14" t="s">
        <v>1</v>
      </c>
      <c r="C3" s="14"/>
      <c r="D3" s="14"/>
      <c r="E3" s="7"/>
      <c r="F3" s="23"/>
      <c r="G3" s="91">
        <v>2242.3</v>
      </c>
      <c r="H3" s="104"/>
      <c r="I3" s="31"/>
      <c r="J3" s="31"/>
      <c r="K3" s="31"/>
      <c r="L3" s="32"/>
    </row>
    <row r="4" spans="1:11" ht="13.5" thickBot="1">
      <c r="A4" s="26"/>
      <c r="B4" s="14" t="s">
        <v>2</v>
      </c>
      <c r="C4" s="14"/>
      <c r="D4" s="14"/>
      <c r="E4" s="7"/>
      <c r="F4" s="81"/>
      <c r="G4" s="91">
        <v>19</v>
      </c>
      <c r="H4" s="105"/>
      <c r="I4" s="3"/>
      <c r="J4" s="3"/>
      <c r="K4" s="45"/>
    </row>
    <row r="5" spans="1:11" ht="13.5" thickBot="1">
      <c r="A5" s="6"/>
      <c r="B5" s="7" t="s">
        <v>0</v>
      </c>
      <c r="C5" s="14" t="s">
        <v>22</v>
      </c>
      <c r="D5" s="7"/>
      <c r="E5" s="7"/>
      <c r="F5" s="7"/>
      <c r="G5" s="92"/>
      <c r="H5" s="106"/>
      <c r="I5" s="3"/>
      <c r="J5" s="3"/>
      <c r="K5" s="3"/>
    </row>
    <row r="6" spans="1:8" ht="12.75">
      <c r="A6" s="73" t="s">
        <v>71</v>
      </c>
      <c r="B6" s="4"/>
      <c r="C6" s="4"/>
      <c r="D6" s="4"/>
      <c r="E6" s="4"/>
      <c r="F6" s="4"/>
      <c r="G6" s="86">
        <v>38768.35</v>
      </c>
      <c r="H6" s="107"/>
    </row>
    <row r="7" spans="1:8" ht="12.75">
      <c r="A7" s="5" t="s">
        <v>72</v>
      </c>
      <c r="B7" s="5"/>
      <c r="C7" s="5"/>
      <c r="D7" s="5"/>
      <c r="E7" s="5"/>
      <c r="F7" s="5"/>
      <c r="G7" s="84">
        <v>40454.03</v>
      </c>
      <c r="H7" s="33"/>
    </row>
    <row r="8" spans="1:8" ht="12.75">
      <c r="A8" s="13" t="s">
        <v>51</v>
      </c>
      <c r="B8" s="4"/>
      <c r="C8" s="4"/>
      <c r="D8" s="4"/>
      <c r="E8" s="4"/>
      <c r="F8" s="4"/>
      <c r="G8" s="28">
        <v>501144</v>
      </c>
      <c r="H8" s="34"/>
    </row>
    <row r="9" spans="1:8" ht="12.75">
      <c r="A9" s="11" t="s">
        <v>28</v>
      </c>
      <c r="B9" s="5"/>
      <c r="C9" s="5"/>
      <c r="D9" s="5"/>
      <c r="E9" s="5"/>
      <c r="F9" s="5"/>
      <c r="G9" s="84">
        <v>500927.12</v>
      </c>
      <c r="H9" s="33"/>
    </row>
    <row r="10" spans="1:8" ht="12.75">
      <c r="A10" s="11" t="s">
        <v>52</v>
      </c>
      <c r="B10" s="5"/>
      <c r="C10" s="5"/>
      <c r="D10" s="5"/>
      <c r="E10" s="5"/>
      <c r="F10" s="5"/>
      <c r="G10" s="84">
        <f>SUM(G7+G8-G9)</f>
        <v>40670.91000000003</v>
      </c>
      <c r="H10" s="33"/>
    </row>
    <row r="11" spans="1:8" ht="12.75">
      <c r="A11" s="11" t="s">
        <v>73</v>
      </c>
      <c r="B11" s="5"/>
      <c r="C11" s="5"/>
      <c r="D11" s="5"/>
      <c r="E11" s="5"/>
      <c r="F11" s="5"/>
      <c r="G11" s="84">
        <v>1000</v>
      </c>
      <c r="H11" s="33"/>
    </row>
    <row r="12" spans="1:8" ht="12.75">
      <c r="A12" s="11" t="s">
        <v>53</v>
      </c>
      <c r="B12" s="5"/>
      <c r="C12" s="5"/>
      <c r="D12" s="5"/>
      <c r="E12" s="5"/>
      <c r="F12" s="5"/>
      <c r="G12" s="84">
        <v>12000</v>
      </c>
      <c r="H12" s="33"/>
    </row>
    <row r="13" spans="1:8" ht="12.75">
      <c r="A13" s="11" t="s">
        <v>54</v>
      </c>
      <c r="B13" s="5"/>
      <c r="C13" s="5"/>
      <c r="D13" s="5"/>
      <c r="E13" s="5"/>
      <c r="F13" s="5"/>
      <c r="G13" s="84">
        <v>12500</v>
      </c>
      <c r="H13" s="33"/>
    </row>
    <row r="14" spans="1:8" ht="13.5" thickBot="1">
      <c r="A14" s="12" t="s">
        <v>55</v>
      </c>
      <c r="B14" s="3"/>
      <c r="C14" s="3"/>
      <c r="D14" s="3"/>
      <c r="E14" s="3"/>
      <c r="F14" s="3"/>
      <c r="G14" s="85">
        <f>SUM(G11+G12-G13)</f>
        <v>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3">
        <f>G9+G13+H9</f>
        <v>513427.12</v>
      </c>
      <c r="H15" s="108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94" t="s">
        <v>62</v>
      </c>
      <c r="H16" s="105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28021.57</v>
      </c>
      <c r="H17" s="109"/>
    </row>
    <row r="18" spans="1:8" ht="9.75" customHeight="1" thickBot="1">
      <c r="A18" s="49" t="s">
        <v>31</v>
      </c>
      <c r="B18" s="20"/>
      <c r="C18" s="20"/>
      <c r="D18" s="20"/>
      <c r="E18" s="20"/>
      <c r="F18" s="20"/>
      <c r="G18" s="52"/>
      <c r="H18" s="110"/>
    </row>
    <row r="19" spans="1:8" ht="12.75">
      <c r="A19" s="13" t="s">
        <v>5</v>
      </c>
      <c r="B19" s="4"/>
      <c r="C19" s="4"/>
      <c r="D19" s="4"/>
      <c r="E19" s="4"/>
      <c r="F19" s="4"/>
      <c r="G19" s="27">
        <v>16205.02</v>
      </c>
      <c r="H19" s="83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3273.41</v>
      </c>
      <c r="H20" s="83"/>
    </row>
    <row r="21" spans="1:8" ht="12.75">
      <c r="A21" s="11" t="s">
        <v>6</v>
      </c>
      <c r="B21" s="5"/>
      <c r="C21" s="3"/>
      <c r="D21" s="3"/>
      <c r="E21" s="3"/>
      <c r="F21" s="3"/>
      <c r="G21" s="28">
        <v>7486.69</v>
      </c>
      <c r="H21" s="83"/>
    </row>
    <row r="22" spans="1:8" ht="12.75">
      <c r="A22" s="13" t="s">
        <v>37</v>
      </c>
      <c r="B22" s="4"/>
      <c r="C22" s="5"/>
      <c r="D22" s="5"/>
      <c r="E22" s="5"/>
      <c r="F22" s="5"/>
      <c r="G22" s="27">
        <v>1056.45</v>
      </c>
      <c r="H22" s="83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62893.53999999999</v>
      </c>
      <c r="H24" s="51"/>
    </row>
    <row r="25" spans="1:8" ht="13.5" thickBot="1">
      <c r="A25" s="19" t="s">
        <v>24</v>
      </c>
      <c r="B25" s="20"/>
      <c r="C25" s="20"/>
      <c r="D25" s="20"/>
      <c r="E25" s="20"/>
      <c r="F25" s="50"/>
      <c r="G25" s="95"/>
      <c r="H25" s="53"/>
    </row>
    <row r="26" spans="1:8" ht="12.75">
      <c r="A26" s="12" t="s">
        <v>27</v>
      </c>
      <c r="B26" s="3"/>
      <c r="C26" s="3"/>
      <c r="D26" s="3"/>
      <c r="E26" s="3"/>
      <c r="F26" s="3"/>
      <c r="G26" s="82">
        <v>26812.26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5416.08</v>
      </c>
      <c r="H27" s="83"/>
    </row>
    <row r="28" spans="1:8" ht="12.75">
      <c r="A28" s="12" t="s">
        <v>8</v>
      </c>
      <c r="B28" s="3"/>
      <c r="C28" s="3"/>
      <c r="D28" s="3"/>
      <c r="E28" s="3"/>
      <c r="F28" s="3"/>
      <c r="G28" s="82">
        <v>11986.86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650.25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18028.09</v>
      </c>
      <c r="H30" s="83"/>
    </row>
    <row r="31" spans="1:8" ht="13.5" thickBot="1">
      <c r="A31" s="12" t="s">
        <v>39</v>
      </c>
      <c r="B31" s="3"/>
      <c r="C31" s="3"/>
      <c r="D31" s="3"/>
      <c r="E31" s="3"/>
      <c r="F31" s="3"/>
      <c r="G31" s="96">
        <v>0</v>
      </c>
      <c r="H31" s="38"/>
    </row>
    <row r="32" spans="1:8" ht="13.5" thickBot="1">
      <c r="A32" s="62" t="s">
        <v>25</v>
      </c>
      <c r="B32" s="63"/>
      <c r="C32" s="63"/>
      <c r="D32" s="63"/>
      <c r="E32" s="63"/>
      <c r="F32" s="64"/>
      <c r="G32" s="97">
        <f>G33+G39+G44+G49+G54+G55+G56</f>
        <v>124635.19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7">
        <f>SUM(G34:G38)</f>
        <v>1174.96</v>
      </c>
      <c r="H33" s="55"/>
    </row>
    <row r="34" spans="1:8" ht="12.75">
      <c r="A34" s="12" t="s">
        <v>33</v>
      </c>
      <c r="B34" s="3"/>
      <c r="C34" s="3"/>
      <c r="D34" s="3"/>
      <c r="E34" s="3"/>
      <c r="F34" s="3"/>
      <c r="G34" s="82">
        <v>0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800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2">
        <v>0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374.96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0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84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2">
        <v>0</v>
      </c>
      <c r="H43" s="38"/>
    </row>
    <row r="44" spans="1:8" ht="12.75">
      <c r="A44" s="47" t="s">
        <v>35</v>
      </c>
      <c r="B44" s="58"/>
      <c r="C44" s="58"/>
      <c r="D44" s="58"/>
      <c r="E44" s="58"/>
      <c r="F44" s="58"/>
      <c r="G44" s="88">
        <f>SUM(G45:G48)</f>
        <v>0</v>
      </c>
      <c r="H44" s="59"/>
    </row>
    <row r="45" spans="1:8" ht="12.75">
      <c r="A45" s="10" t="s">
        <v>15</v>
      </c>
      <c r="B45" s="2"/>
      <c r="C45" s="2"/>
      <c r="D45" s="2"/>
      <c r="E45" s="2"/>
      <c r="F45" s="2"/>
      <c r="G45" s="85">
        <v>0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84">
        <f>ROUND(G45*0.2,2)</f>
        <v>0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86">
        <v>0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86">
        <v>0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87">
        <f>SUM(G50+G51+G52+G53)</f>
        <v>118833.67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86">
        <v>98296.97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6">
        <f>ROUND(G50*0.202,2)</f>
        <v>19855.99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6">
        <v>101.92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6">
        <v>578.79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87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88">
        <v>3275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89">
        <v>1351.56</v>
      </c>
      <c r="H56" s="74"/>
    </row>
    <row r="57" spans="1:8" ht="12.75">
      <c r="A57" s="15" t="s">
        <v>26</v>
      </c>
      <c r="B57" s="16"/>
      <c r="C57" s="16"/>
      <c r="D57" s="16"/>
      <c r="E57" s="16"/>
      <c r="F57" s="16"/>
      <c r="G57" s="98">
        <v>14530.1</v>
      </c>
      <c r="H57" s="75"/>
    </row>
    <row r="58" spans="1:8" ht="13.5" thickBot="1">
      <c r="A58" s="65" t="s">
        <v>56</v>
      </c>
      <c r="B58" s="66"/>
      <c r="C58" s="66"/>
      <c r="D58" s="66"/>
      <c r="E58" s="66"/>
      <c r="F58" s="66"/>
      <c r="G58" s="99">
        <v>0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0">
        <f>ROUND(G3*1.25*L1,2)</f>
        <v>33634.5</v>
      </c>
      <c r="H59" s="111"/>
    </row>
    <row r="60" spans="1:8" ht="13.5" thickBot="1">
      <c r="A60" s="21" t="s">
        <v>58</v>
      </c>
      <c r="B60" s="7"/>
      <c r="C60" s="7"/>
      <c r="D60" s="7"/>
      <c r="E60" s="7"/>
      <c r="F60" s="7"/>
      <c r="G60" s="100">
        <f>ROUND(G3*3.63*L1,2)</f>
        <v>97674.59</v>
      </c>
      <c r="H60" s="111"/>
    </row>
    <row r="61" spans="1:8" ht="12.75">
      <c r="A61" s="18" t="s">
        <v>59</v>
      </c>
      <c r="B61" s="9"/>
      <c r="C61" s="9"/>
      <c r="D61" s="9"/>
      <c r="E61" s="9"/>
      <c r="F61" s="9"/>
      <c r="G61" s="98">
        <f>ROUND((G9+G13+H9)*20%,2)</f>
        <v>102685.42</v>
      </c>
      <c r="H61" s="75"/>
    </row>
    <row r="62" spans="1:8" ht="13.5" thickBot="1">
      <c r="A62" s="19" t="s">
        <v>49</v>
      </c>
      <c r="B62" s="20"/>
      <c r="C62" s="20"/>
      <c r="D62" s="20"/>
      <c r="E62" s="20"/>
      <c r="F62" s="20"/>
      <c r="G62" s="101"/>
      <c r="H62" s="112"/>
    </row>
    <row r="63" spans="1:8" ht="13.5" thickBot="1">
      <c r="A63" s="67" t="s">
        <v>64</v>
      </c>
      <c r="B63" s="7"/>
      <c r="C63" s="7"/>
      <c r="D63" s="7"/>
      <c r="E63" s="7"/>
      <c r="F63" s="7"/>
      <c r="G63" s="102">
        <f>(G9+G13+H9)*1%</f>
        <v>5134.2712</v>
      </c>
      <c r="H63" s="113"/>
    </row>
    <row r="64" spans="1:8" ht="13.5" thickBot="1">
      <c r="A64" s="67" t="s">
        <v>65</v>
      </c>
      <c r="B64" s="7"/>
      <c r="C64" s="7"/>
      <c r="D64" s="7"/>
      <c r="E64" s="7"/>
      <c r="F64" s="7"/>
      <c r="G64" s="102">
        <v>-1307.66</v>
      </c>
      <c r="H64" s="113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SUM(G66:G68)</f>
        <v>14674.2</v>
      </c>
      <c r="H65" s="76"/>
    </row>
    <row r="66" spans="1:8" ht="12.75">
      <c r="A66" s="43" t="s">
        <v>70</v>
      </c>
      <c r="B66" s="44"/>
      <c r="C66" s="44"/>
      <c r="D66" s="44"/>
      <c r="E66" s="44"/>
      <c r="F66" s="4"/>
      <c r="G66" s="79">
        <v>4693</v>
      </c>
      <c r="H66" s="114"/>
    </row>
    <row r="67" spans="1:8" ht="12.75">
      <c r="A67" s="43" t="s">
        <v>74</v>
      </c>
      <c r="B67" s="44"/>
      <c r="C67" s="44"/>
      <c r="D67" s="44"/>
      <c r="E67" s="44"/>
      <c r="F67" s="4"/>
      <c r="G67" s="79">
        <v>2500</v>
      </c>
      <c r="H67" s="114"/>
    </row>
    <row r="68" spans="1:8" ht="13.5" thickBot="1">
      <c r="A68" s="43" t="s">
        <v>75</v>
      </c>
      <c r="B68" s="44"/>
      <c r="C68" s="44"/>
      <c r="D68" s="44"/>
      <c r="E68" s="44"/>
      <c r="F68" s="4"/>
      <c r="G68" s="79">
        <v>7481.2</v>
      </c>
      <c r="H68" s="114"/>
    </row>
    <row r="69" spans="1:8" ht="12.75">
      <c r="A69" s="70" t="s">
        <v>61</v>
      </c>
      <c r="B69" s="71"/>
      <c r="C69" s="71"/>
      <c r="D69" s="71"/>
      <c r="E69" s="71"/>
      <c r="F69" s="72"/>
      <c r="G69" s="78">
        <v>30084</v>
      </c>
      <c r="H69" s="115"/>
    </row>
    <row r="70" spans="1:8" ht="13.5" thickBot="1">
      <c r="A70" s="22" t="s">
        <v>63</v>
      </c>
      <c r="B70" s="69"/>
      <c r="C70" s="69"/>
      <c r="D70" s="69"/>
      <c r="E70" s="69"/>
      <c r="F70" s="69"/>
      <c r="G70" s="80">
        <f>ROUND(G69*0.2,2)</f>
        <v>6016.8</v>
      </c>
      <c r="H70" s="77"/>
    </row>
    <row r="71" spans="1:8" ht="13.5" thickBot="1">
      <c r="A71" s="39" t="s">
        <v>18</v>
      </c>
      <c r="B71" s="40"/>
      <c r="C71" s="40"/>
      <c r="D71" s="40"/>
      <c r="E71" s="40"/>
      <c r="F71" s="40"/>
      <c r="G71" s="93">
        <f>SUM(G17+G24+G32+G57+G58+G59+G60+G61+G63+G64+G65+G69+G70)</f>
        <v>518676.5212</v>
      </c>
      <c r="H71" s="36"/>
    </row>
    <row r="72" spans="1:8" ht="13.5" thickBot="1">
      <c r="A72" s="41" t="s">
        <v>78</v>
      </c>
      <c r="B72" s="40"/>
      <c r="C72" s="40"/>
      <c r="D72" s="40"/>
      <c r="E72" s="40"/>
      <c r="F72" s="40"/>
      <c r="G72" s="103">
        <f>SUM(G6+G15-G71)</f>
        <v>33518.948799999955</v>
      </c>
      <c r="H72" s="42"/>
    </row>
    <row r="73" spans="1:7" ht="12.75">
      <c r="A73" t="s">
        <v>19</v>
      </c>
      <c r="G73" t="s">
        <v>76</v>
      </c>
    </row>
    <row r="74" spans="1:7" ht="12.75">
      <c r="A74" t="s">
        <v>66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2018-04-02T04:15:25Z</cp:lastPrinted>
  <dcterms:created xsi:type="dcterms:W3CDTF">1996-10-08T23:32:33Z</dcterms:created>
  <dcterms:modified xsi:type="dcterms:W3CDTF">2019-04-23T06:02:51Z</dcterms:modified>
  <cp:category/>
  <cp:version/>
  <cp:contentType/>
  <cp:contentStatus/>
</cp:coreProperties>
</file>