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<sst xmlns="http://schemas.openxmlformats.org/spreadsheetml/2006/main" count="90" uniqueCount="89">
  <si>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</si>
  <si>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</si>
  <si>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</si>
  <si>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</si>
  <si>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</si>
  <si>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</si>
  <si>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</si>
  <si>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</si>
  <si>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</si>
  <si>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</si>
  <si>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</si>
  <si>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</si>
  <si>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</si>
  <si>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</si>
  <si>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</si>
  <si>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</si>
  <si>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</si>
  <si>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</si>
  <si>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</si>
  <si>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</si>
  <si>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</si>
  <si>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</si>
  <si>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</si>
  <si>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</si>
  <si>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</si>
  <si>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</si>
  <si>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</si>
  <si>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</si>
  <si>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</si>
  <si>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</si>
  <si>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</si>
  <si>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</si>
  <si>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</si>
  <si>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</si>
  <si>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</si>
  <si>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</si>
  <si>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</si>
  <si>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</si>
  <si>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</si>
  <si>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</si>
  <si>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</si>
  <si>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</si>
  <si>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</si>
  <si>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</si>
  <si>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</si>
  <si>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</si>
  <si>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</si>
  <si>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</si>
  <si>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</si>
  <si>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</si>
  <si>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</si>
  <si>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</si>
  <si>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</si>
  <si>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</si>
  <si>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</si>
  <si>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</si>
  <si>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</si>
  <si>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</si>
  <si>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Калинина 6</t>
  </si>
  <si>
    <t>ОДН</t>
  </si>
  <si>
    <t>С.Г. Захаров</t>
  </si>
  <si>
    <t>Б.Б. Крюк</t>
  </si>
  <si>
    <t xml:space="preserve">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</si>
  <si>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</si>
  <si>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</si>
  <si>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</si>
  <si>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</si>
  <si>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</si>
  <si>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</si>
  <si>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</si>
  <si>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</si>
  <si>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</si>
  <si>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</si>
  <si>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</si>
  <si>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</si>
  <si>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</si>
  <si>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</si>
  <si>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</si>
  <si>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</si>
  <si>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</si>
  <si>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</si>
  <si>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15. ВДГО </t>
  </si>
  <si>
    <t xml:space="preserve">10.4. Непредвиденные расходы </t>
  </si>
  <si>
    <t xml:space="preserve">Ремонт стояков канализации и водоснабжения </t>
  </si>
  <si>
    <t>Диагностика ВДГО</t>
  </si>
  <si>
    <t>10.1. Проведение общих собраний собственников (изготовление документов)</t>
  </si>
  <si>
    <t xml:space="preserve">Ремонт дефлектора </t>
  </si>
  <si>
    <t>Акт выполненных работ за январь - декабрь 2020 года</t>
  </si>
  <si>
    <t>Остаток (перерасход) переходящий на 01.01.2021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</si>
</sst>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C1">
      <selection activeCell="K21" sqref="K21"/>
    </sheetView>
  </sheetViews>
  <sheetFormatPr defaultColWidth="9.140625" defaultRowHeight="12.75"/>
  <cols>
    <col min="1" max="1" width="10.140625" style="0" bestFit="1" customWidth="1"/>
    <col min="6" max="6" width="40.5742187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87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62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1">
        <v>3360.5</v>
      </c>
      <c r="H3" s="104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0"/>
      <c r="G4" s="91">
        <v>21.19</v>
      </c>
      <c r="H4" s="112"/>
      <c r="I4" s="3"/>
      <c r="J4" s="44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92"/>
      <c r="H5" s="114" t="s">
        <v>59</v>
      </c>
      <c r="I5" s="3"/>
      <c r="J5" s="3"/>
    </row>
    <row r="6" spans="1:10" ht="12.75" customHeight="1">
      <c r="A6" s="72" t="s">
        <v>65</v>
      </c>
      <c r="B6" s="4"/>
      <c r="C6" s="4"/>
      <c r="D6" s="4"/>
      <c r="E6" s="4"/>
      <c r="F6" s="4"/>
      <c r="G6" s="86">
        <v>-22623.61</v>
      </c>
      <c r="H6" s="113">
        <v>0</v>
      </c>
      <c r="I6" s="3"/>
      <c r="J6" s="3"/>
    </row>
    <row r="7" spans="1:8" ht="12.75" customHeight="1">
      <c r="A7" s="5" t="s">
        <v>66</v>
      </c>
      <c r="B7" s="5"/>
      <c r="C7" s="5"/>
      <c r="D7" s="5"/>
      <c r="E7" s="5"/>
      <c r="F7" s="5"/>
      <c r="G7" s="84">
        <v>135464.18</v>
      </c>
      <c r="H7" s="33">
        <v>9395.06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841864.33</v>
      </c>
      <c r="H8" s="34">
        <v>58878.2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4">
        <v>799202.87</v>
      </c>
      <c r="H9" s="33">
        <v>55800.43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84">
        <f>SUM(G7+G8-G9)</f>
        <v>178125.64</v>
      </c>
      <c r="H10" s="33">
        <f>SUM(H7+H8-H9)</f>
        <v>12472.829999999994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84">
        <v>10500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4">
        <v>42000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4">
        <v>42500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5">
        <f>SUM(G11+G12-G13)</f>
        <v>10000</v>
      </c>
      <c r="H14" s="35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3">
        <f>G9+G13+H9</f>
        <v>897503.3</v>
      </c>
      <c r="H15" s="124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4" t="s">
        <v>56</v>
      </c>
      <c r="H16" s="125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48352.229999999996</v>
      </c>
      <c r="H17" s="105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106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26643.32</v>
      </c>
      <c r="H19" s="83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8046.28</v>
      </c>
      <c r="H20" s="83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6893.88</v>
      </c>
      <c r="H21" s="83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798.75</v>
      </c>
      <c r="H22" s="83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5970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30">
        <f>SUM(G26:G31)</f>
        <v>107612.81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95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82">
        <v>43952.84</v>
      </c>
      <c r="H26" s="126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ROUND(G26*0.302,2)+184.01</f>
        <v>13457.77</v>
      </c>
      <c r="H27" s="83"/>
    </row>
    <row r="28" spans="1:8" ht="12.75" customHeight="1">
      <c r="A28" s="12" t="s">
        <v>8</v>
      </c>
      <c r="B28" s="3"/>
      <c r="C28" s="3"/>
      <c r="D28" s="3"/>
      <c r="E28" s="3"/>
      <c r="F28" s="3"/>
      <c r="G28" s="82">
        <v>6250.77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1764.02</v>
      </c>
      <c r="H29" s="34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42187.41</v>
      </c>
      <c r="H30" s="83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6">
        <v>0</v>
      </c>
      <c r="H31" s="46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97">
        <f>G33+G39+G44+G49+G54+G55+G56</f>
        <v>231029.7974</v>
      </c>
      <c r="H32" s="45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87">
        <f>SUM(G34:G38)</f>
        <v>170740.74740000002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82">
        <v>127508.7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38507.6274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1162.5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2">
        <v>3561.92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90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4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2">
        <v>0</v>
      </c>
      <c r="H43" s="38"/>
    </row>
    <row r="44" spans="1:8" ht="12.75" customHeight="1">
      <c r="A44" s="47" t="s">
        <v>36</v>
      </c>
      <c r="B44" s="58"/>
      <c r="C44" s="58"/>
      <c r="D44" s="58"/>
      <c r="E44" s="58"/>
      <c r="F44" s="58"/>
      <c r="G44" s="88">
        <f>SUM(G45:G48)</f>
        <v>55718.88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85">
        <v>55718.88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4">
        <f>ROUND((G45-55718.88)*0.302,2)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6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6">
        <v>0</v>
      </c>
      <c r="H48" s="37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87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86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6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6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6">
        <v>0</v>
      </c>
      <c r="H53" s="37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87">
        <v>292.05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88">
        <v>704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89">
        <v>3574.12</v>
      </c>
      <c r="H56" s="73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8">
        <v>18944.76</v>
      </c>
      <c r="H57" s="74"/>
    </row>
    <row r="58" spans="1:8" ht="12.75" customHeight="1" thickBot="1">
      <c r="A58" s="65" t="s">
        <v>54</v>
      </c>
      <c r="B58" s="66"/>
      <c r="C58" s="66"/>
      <c r="D58" s="66"/>
      <c r="E58" s="66"/>
      <c r="F58" s="66"/>
      <c r="G58" s="99">
        <v>0</v>
      </c>
      <c r="H58" s="57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100">
        <v>3980</v>
      </c>
      <c r="H59" s="107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100">
        <v>0</v>
      </c>
      <c r="H60" s="107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5">
        <v>0</v>
      </c>
      <c r="H61" s="107"/>
    </row>
    <row r="62" spans="1:8" ht="12.75" customHeight="1">
      <c r="A62" s="18" t="s">
        <v>68</v>
      </c>
      <c r="B62" s="9"/>
      <c r="C62" s="9"/>
      <c r="D62" s="9"/>
      <c r="E62" s="9"/>
      <c r="F62" s="9"/>
      <c r="G62" s="98">
        <f>ROUND((G9+G13+H9)*20%,2)</f>
        <v>179500.66</v>
      </c>
      <c r="H62" s="74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101"/>
      <c r="H63" s="108"/>
    </row>
    <row r="64" spans="1:8" ht="12.75" customHeight="1" thickBot="1">
      <c r="A64" s="67" t="s">
        <v>71</v>
      </c>
      <c r="B64" s="7"/>
      <c r="C64" s="7"/>
      <c r="D64" s="7"/>
      <c r="E64" s="7"/>
      <c r="F64" s="7"/>
      <c r="G64" s="102">
        <f>(G9+G13+H9)*1%</f>
        <v>8975.033000000001</v>
      </c>
      <c r="H64" s="109"/>
    </row>
    <row r="65" spans="1:8" ht="12.75" customHeight="1" thickBot="1">
      <c r="A65" s="67" t="s">
        <v>72</v>
      </c>
      <c r="B65" s="7"/>
      <c r="C65" s="7"/>
      <c r="D65" s="7"/>
      <c r="E65" s="7"/>
      <c r="F65" s="7"/>
      <c r="G65" s="102">
        <f>G66+G67+G68+G69+G70+G71</f>
        <v>8160.89</v>
      </c>
      <c r="H65" s="75"/>
    </row>
    <row r="66" spans="1:8" s="31" customFormat="1" ht="12.75" customHeight="1">
      <c r="A66" s="116" t="s">
        <v>85</v>
      </c>
      <c r="B66" s="5"/>
      <c r="C66" s="5"/>
      <c r="D66" s="5"/>
      <c r="E66" s="5"/>
      <c r="F66" s="5"/>
      <c r="G66" s="88">
        <v>150</v>
      </c>
      <c r="H66" s="111"/>
    </row>
    <row r="67" spans="1:8" s="31" customFormat="1" ht="12.75" customHeight="1">
      <c r="A67" s="118" t="s">
        <v>74</v>
      </c>
      <c r="B67" s="5"/>
      <c r="C67" s="5"/>
      <c r="D67" s="5"/>
      <c r="E67" s="5"/>
      <c r="F67" s="5"/>
      <c r="G67" s="88"/>
      <c r="H67" s="117"/>
    </row>
    <row r="68" spans="1:8" s="31" customFormat="1" ht="12.75" customHeight="1">
      <c r="A68" s="118" t="s">
        <v>75</v>
      </c>
      <c r="B68" s="5"/>
      <c r="C68" s="5"/>
      <c r="D68" s="5"/>
      <c r="E68" s="5"/>
      <c r="F68" s="5"/>
      <c r="G68" s="88">
        <v>4032.6</v>
      </c>
      <c r="H68" s="117"/>
    </row>
    <row r="69" spans="1:8" s="31" customFormat="1" ht="12.75" customHeight="1">
      <c r="A69" s="118" t="s">
        <v>82</v>
      </c>
      <c r="B69" s="5"/>
      <c r="C69" s="5"/>
      <c r="D69" s="5"/>
      <c r="E69" s="5"/>
      <c r="F69" s="5"/>
      <c r="G69" s="88">
        <v>2689.29</v>
      </c>
      <c r="H69" s="117"/>
    </row>
    <row r="70" spans="1:8" s="31" customFormat="1" ht="12.75" customHeight="1">
      <c r="A70" s="118" t="s">
        <v>76</v>
      </c>
      <c r="B70" s="5"/>
      <c r="C70" s="5"/>
      <c r="D70" s="5"/>
      <c r="E70" s="5"/>
      <c r="F70" s="5"/>
      <c r="G70" s="88">
        <v>1194</v>
      </c>
      <c r="H70" s="117"/>
    </row>
    <row r="71" spans="1:8" ht="30" customHeight="1" thickBot="1">
      <c r="A71" s="127" t="s">
        <v>77</v>
      </c>
      <c r="B71" s="128"/>
      <c r="C71" s="128"/>
      <c r="D71" s="128"/>
      <c r="E71" s="128"/>
      <c r="F71" s="129"/>
      <c r="G71" s="90">
        <v>95</v>
      </c>
      <c r="H71" s="119"/>
    </row>
    <row r="72" spans="1:8" ht="12.75" customHeight="1" thickBot="1">
      <c r="A72" s="67" t="s">
        <v>73</v>
      </c>
      <c r="B72" s="7"/>
      <c r="C72" s="7"/>
      <c r="D72" s="7"/>
      <c r="E72" s="7"/>
      <c r="F72" s="7"/>
      <c r="G72" s="75">
        <f>SUM(G73:G76)</f>
        <v>40698.16</v>
      </c>
      <c r="H72" s="75"/>
    </row>
    <row r="73" spans="1:8" s="121" customFormat="1" ht="12.75" customHeight="1">
      <c r="A73" s="42" t="s">
        <v>84</v>
      </c>
      <c r="B73" s="120"/>
      <c r="C73" s="120"/>
      <c r="D73" s="120"/>
      <c r="E73" s="120"/>
      <c r="F73" s="120"/>
      <c r="G73" s="87">
        <v>18620</v>
      </c>
      <c r="H73" s="55"/>
    </row>
    <row r="74" spans="1:8" ht="12.75" customHeight="1">
      <c r="A74" s="42" t="s">
        <v>83</v>
      </c>
      <c r="B74" s="43"/>
      <c r="C74" s="43"/>
      <c r="D74" s="43"/>
      <c r="E74" s="43"/>
      <c r="F74" s="4"/>
      <c r="G74" s="81">
        <v>20578.16</v>
      </c>
      <c r="H74" s="110"/>
    </row>
    <row r="75" spans="1:8" ht="12.75" customHeight="1">
      <c r="A75" s="42" t="s">
        <v>86</v>
      </c>
      <c r="B75" s="43"/>
      <c r="C75" s="43"/>
      <c r="D75" s="43"/>
      <c r="E75" s="43"/>
      <c r="F75" s="4"/>
      <c r="G75" s="81">
        <v>1500</v>
      </c>
      <c r="H75" s="110"/>
    </row>
    <row r="76" spans="1:8" ht="12.75" customHeight="1" thickBot="1">
      <c r="A76" s="42"/>
      <c r="B76" s="43"/>
      <c r="C76" s="43"/>
      <c r="D76" s="43"/>
      <c r="E76" s="43"/>
      <c r="F76" s="4"/>
      <c r="G76" s="81"/>
      <c r="H76" s="123"/>
    </row>
    <row r="77" spans="1:8" ht="12.75" customHeight="1">
      <c r="A77" s="69" t="s">
        <v>78</v>
      </c>
      <c r="B77" s="70"/>
      <c r="C77" s="70"/>
      <c r="D77" s="70"/>
      <c r="E77" s="70"/>
      <c r="F77" s="71"/>
      <c r="G77" s="78">
        <v>75132</v>
      </c>
      <c r="H77" s="76"/>
    </row>
    <row r="78" spans="1:8" ht="12.75" customHeight="1" thickBot="1">
      <c r="A78" s="22" t="s">
        <v>79</v>
      </c>
      <c r="B78" s="68"/>
      <c r="C78" s="68"/>
      <c r="D78" s="68"/>
      <c r="E78" s="68"/>
      <c r="F78" s="68"/>
      <c r="G78" s="79">
        <f>ROUND(G77*0.271,2)</f>
        <v>20360.77</v>
      </c>
      <c r="H78" s="77"/>
    </row>
    <row r="79" spans="1:8" ht="12.75" customHeight="1" thickBot="1">
      <c r="A79" s="22" t="s">
        <v>80</v>
      </c>
      <c r="B79" s="68"/>
      <c r="C79" s="68"/>
      <c r="D79" s="68"/>
      <c r="E79" s="68"/>
      <c r="F79" s="68"/>
      <c r="G79" s="79">
        <v>50002.97</v>
      </c>
      <c r="H79" s="77"/>
    </row>
    <row r="80" spans="1:8" ht="12.75" customHeight="1" thickBot="1">
      <c r="A80" s="22" t="s">
        <v>81</v>
      </c>
      <c r="B80" s="68"/>
      <c r="C80" s="68"/>
      <c r="D80" s="68"/>
      <c r="E80" s="68"/>
      <c r="F80" s="68"/>
      <c r="G80" s="79">
        <v>39116.22</v>
      </c>
      <c r="H80" s="77"/>
    </row>
    <row r="81" spans="1:8" ht="12.75" customHeight="1" thickBot="1">
      <c r="A81" s="39" t="s">
        <v>19</v>
      </c>
      <c r="B81" s="40"/>
      <c r="C81" s="40"/>
      <c r="D81" s="40"/>
      <c r="E81" s="40"/>
      <c r="F81" s="40"/>
      <c r="G81" s="93">
        <f>SUM(G17+G24+G32+G57+G58+G59+G60+G61+G62+G64+G65+G72+G77+G78+G79+G80)</f>
        <v>831866.3004000001</v>
      </c>
      <c r="H81" s="36"/>
    </row>
    <row r="82" spans="1:8" ht="12.75" customHeight="1" thickBot="1">
      <c r="A82" s="122" t="s">
        <v>88</v>
      </c>
      <c r="B82" s="40"/>
      <c r="C82" s="40"/>
      <c r="D82" s="40"/>
      <c r="E82" s="40"/>
      <c r="F82" s="40"/>
      <c r="G82" s="103">
        <f>SUM(G6+G15-G81)</f>
        <v>43013.389599999995</v>
      </c>
      <c r="H82" s="41"/>
    </row>
    <row r="83" spans="1:7" ht="12.75" customHeight="1">
      <c r="A83" t="s">
        <v>20</v>
      </c>
      <c r="G83" t="s">
        <v>60</v>
      </c>
    </row>
    <row r="84" spans="1:7" ht="12.75" customHeight="1">
      <c r="A84" t="s">
        <v>57</v>
      </c>
      <c r="G84" t="s">
        <v>61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2021-03-30T09:04:17Z</cp:lastPrinted>
  <dcterms:created xsi:type="dcterms:W3CDTF">1996-10-08T23:32:33Z</dcterms:created>
  <dcterms:modified xsi:type="dcterms:W3CDTF">2021-03-30T10:55:52Z</dcterms:modified>
  <cp:category/>
  <cp:version/>
  <cp:contentType/>
  <cp:contentStatus/>
</cp:coreProperties>
</file>