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<sst xmlns="http://schemas.openxmlformats.org/spreadsheetml/2006/main" count="80" uniqueCount="79">
  <si>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</si>
  <si>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</si>
  <si>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</si>
  <si>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</si>
  <si>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</si>
  <si>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</si>
  <si>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</si>
  <si>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</si>
  <si>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</si>
  <si>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</si>
  <si>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</si>
  <si>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</si>
  <si>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</si>
  <si>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</si>
  <si>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</si>
  <si>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</si>
  <si>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</si>
  <si>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</si>
  <si>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</si>
  <si>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</si>
  <si>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</si>
  <si>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</si>
  <si>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</si>
  <si>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</si>
  <si>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</si>
  <si>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</si>
  <si>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</si>
  <si>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</si>
  <si>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</si>
  <si>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</si>
  <si>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</si>
  <si>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</si>
  <si>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</si>
  <si>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</si>
  <si>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</si>
  <si>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</si>
  <si>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</si>
  <si>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</si>
  <si>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</si>
  <si>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</si>
  <si>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</si>
  <si>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</si>
  <si>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</si>
  <si>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</si>
  <si>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</si>
  <si>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</si>
  <si>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</si>
  <si>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</si>
  <si>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</si>
  <si>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</si>
  <si>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</si>
  <si>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</si>
  <si>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</si>
  <si>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</si>
  <si>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</si>
  <si>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</si>
  <si>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</si>
  <si>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</si>
  <si>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</si>
  <si>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</si>
  <si>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</si>
  <si>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</si>
  <si>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</si>
  <si>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</si>
  <si>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</si>
  <si>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</si>
  <si>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</si>
  <si>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</si>
  <si>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6</t>
  </si>
  <si>
    <t>Б.Б.Крюк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</si>
  <si>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</si>
  <si>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</si>
  <si>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</si>
  <si>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Изготовление и установка изделий ПВХ</t>
  </si>
  <si>
    <t>С.Г.Захаров</t>
  </si>
  <si>
    <t>Герметизация межпанельных стыков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</si>
  <si>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</si>
  <si>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</si>
  <si>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>Монтаж электрооборудования (мат-лы-2100)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</si>
</sst>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D40">
      <selection activeCell="J14" sqref="J14"/>
    </sheetView>
  </sheetViews>
  <sheetFormatPr defaultColWidth="9.140625" defaultRowHeight="12.75"/>
  <cols>
    <col min="1" max="1" width="10.140625" style="0" bestFit="1" customWidth="1"/>
    <col min="6" max="6" width="43.140625" style="0" customWidth="1"/>
    <col min="7" max="7" width="15.7109375" style="0" customWidth="1"/>
    <col min="8" max="8" width="11.85156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76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5">
        <v>3317.2</v>
      </c>
      <c r="H3" s="108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0"/>
      <c r="G4" s="95">
        <v>16.21</v>
      </c>
      <c r="H4" s="109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6"/>
      <c r="H5" s="110"/>
      <c r="I5" s="3"/>
      <c r="J5" s="3"/>
    </row>
    <row r="6" spans="1:8" ht="12.75">
      <c r="A6" s="73" t="s">
        <v>70</v>
      </c>
      <c r="B6" s="4"/>
      <c r="C6" s="4"/>
      <c r="D6" s="4"/>
      <c r="E6" s="4"/>
      <c r="F6" s="4"/>
      <c r="G6" s="90">
        <v>29530.88</v>
      </c>
      <c r="H6" s="111"/>
    </row>
    <row r="7" spans="1:8" ht="12.75">
      <c r="A7" s="5" t="s">
        <v>71</v>
      </c>
      <c r="B7" s="5"/>
      <c r="C7" s="5"/>
      <c r="D7" s="5"/>
      <c r="E7" s="5"/>
      <c r="F7" s="5"/>
      <c r="G7" s="88">
        <v>69080.84</v>
      </c>
      <c r="H7" s="33"/>
    </row>
    <row r="8" spans="1:8" ht="12.75">
      <c r="A8" s="13" t="s">
        <v>52</v>
      </c>
      <c r="B8" s="4"/>
      <c r="C8" s="4"/>
      <c r="D8" s="4"/>
      <c r="E8" s="4"/>
      <c r="F8" s="4"/>
      <c r="G8" s="28">
        <v>635613.96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88">
        <v>628342.32</v>
      </c>
      <c r="H9" s="33"/>
    </row>
    <row r="10" spans="1:8" ht="12.75">
      <c r="A10" s="11" t="s">
        <v>53</v>
      </c>
      <c r="B10" s="5"/>
      <c r="C10" s="5"/>
      <c r="D10" s="5"/>
      <c r="E10" s="5"/>
      <c r="F10" s="5"/>
      <c r="G10" s="88">
        <f>SUM(G7+G8-G9)</f>
        <v>76352.47999999998</v>
      </c>
      <c r="H10" s="33"/>
    </row>
    <row r="11" spans="1:8" ht="12.75">
      <c r="A11" s="11" t="s">
        <v>72</v>
      </c>
      <c r="B11" s="5"/>
      <c r="C11" s="5"/>
      <c r="D11" s="5"/>
      <c r="E11" s="5"/>
      <c r="F11" s="5"/>
      <c r="G11" s="88">
        <v>1500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88">
        <v>25500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88">
        <v>25500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89">
        <f>SUM(G11+G12-G13)</f>
        <v>1500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7">
        <f>G9+G13+H9</f>
        <v>653842.32</v>
      </c>
      <c r="H15" s="112"/>
    </row>
    <row r="16" spans="1:8" ht="17.25" customHeight="1" thickBot="1">
      <c r="A16" s="6"/>
      <c r="B16" s="7" t="s">
        <v>0</v>
      </c>
      <c r="C16" s="14" t="s">
        <v>24</v>
      </c>
      <c r="D16" s="7"/>
      <c r="E16" s="7"/>
      <c r="F16" s="23"/>
      <c r="G16" s="98" t="s">
        <v>63</v>
      </c>
      <c r="H16" s="109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31077.649999999998</v>
      </c>
      <c r="H17" s="113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4"/>
    </row>
    <row r="19" spans="1:8" ht="12.75">
      <c r="A19" s="13" t="s">
        <v>5</v>
      </c>
      <c r="B19" s="4"/>
      <c r="C19" s="4"/>
      <c r="D19" s="4"/>
      <c r="E19" s="4"/>
      <c r="F19" s="4"/>
      <c r="G19" s="27">
        <v>23973.28</v>
      </c>
      <c r="H19" s="87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4842.6</v>
      </c>
      <c r="H20" s="87"/>
    </row>
    <row r="21" spans="1:8" ht="12.75">
      <c r="A21" s="11" t="s">
        <v>6</v>
      </c>
      <c r="B21" s="5"/>
      <c r="C21" s="3"/>
      <c r="D21" s="3"/>
      <c r="E21" s="3"/>
      <c r="F21" s="3"/>
      <c r="G21" s="28">
        <v>1645.4</v>
      </c>
      <c r="H21" s="87"/>
    </row>
    <row r="22" spans="1:8" ht="12.75">
      <c r="A22" s="13" t="s">
        <v>38</v>
      </c>
      <c r="B22" s="4"/>
      <c r="C22" s="5"/>
      <c r="D22" s="5"/>
      <c r="E22" s="5"/>
      <c r="F22" s="5"/>
      <c r="G22" s="27">
        <v>616.37</v>
      </c>
      <c r="H22" s="87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82786.58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99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6">
        <v>40777.72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8237.1</v>
      </c>
      <c r="H27" s="87"/>
    </row>
    <row r="28" spans="1:8" ht="12.75">
      <c r="A28" s="12" t="s">
        <v>8</v>
      </c>
      <c r="B28" s="3"/>
      <c r="C28" s="3"/>
      <c r="D28" s="3"/>
      <c r="E28" s="3"/>
      <c r="F28" s="3"/>
      <c r="G28" s="86">
        <v>6139.51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961.96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26670.29</v>
      </c>
      <c r="H30" s="87"/>
    </row>
    <row r="31" spans="1:8" ht="13.5" thickBot="1">
      <c r="A31" s="12" t="s">
        <v>40</v>
      </c>
      <c r="B31" s="3"/>
      <c r="C31" s="3"/>
      <c r="D31" s="3"/>
      <c r="E31" s="3"/>
      <c r="F31" s="3"/>
      <c r="G31" s="100">
        <v>0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101">
        <f>G33+G39+G44+G49+G54+G55+G56</f>
        <v>86915.10455999999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91">
        <f>SUM(G34:G38)</f>
        <v>85144.40456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6">
        <v>67674.28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13670.20456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1236.2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6">
        <v>2009.01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554.71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4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8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6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92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89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8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90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90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91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90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90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90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90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91">
        <v>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92">
        <v>1770.7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3">
        <v>0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102">
        <v>21495.46</v>
      </c>
      <c r="H57" s="75"/>
    </row>
    <row r="58" spans="1:8" ht="13.5" thickBot="1">
      <c r="A58" s="65" t="s">
        <v>57</v>
      </c>
      <c r="B58" s="66"/>
      <c r="C58" s="66"/>
      <c r="D58" s="66"/>
      <c r="E58" s="66"/>
      <c r="F58" s="66"/>
      <c r="G58" s="103">
        <v>0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4">
        <f>ROUND(G3*1.25*K1,2)</f>
        <v>49758</v>
      </c>
      <c r="H59" s="115"/>
    </row>
    <row r="60" spans="1:8" ht="13.5" thickBot="1">
      <c r="A60" s="21" t="s">
        <v>59</v>
      </c>
      <c r="B60" s="7"/>
      <c r="C60" s="7"/>
      <c r="D60" s="7"/>
      <c r="E60" s="7"/>
      <c r="F60" s="7"/>
      <c r="G60" s="104">
        <v>0</v>
      </c>
      <c r="H60" s="115"/>
    </row>
    <row r="61" spans="1:8" ht="12.75">
      <c r="A61" s="18" t="s">
        <v>60</v>
      </c>
      <c r="B61" s="9"/>
      <c r="C61" s="9"/>
      <c r="D61" s="9"/>
      <c r="E61" s="9"/>
      <c r="F61" s="9"/>
      <c r="G61" s="102">
        <f>ROUND((G9+G13+H9)*20%,2)</f>
        <v>130768.46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5"/>
      <c r="H62" s="116"/>
    </row>
    <row r="63" spans="1:8" ht="13.5" thickBot="1">
      <c r="A63" s="67" t="s">
        <v>65</v>
      </c>
      <c r="B63" s="7"/>
      <c r="C63" s="7"/>
      <c r="D63" s="7"/>
      <c r="E63" s="7"/>
      <c r="F63" s="7"/>
      <c r="G63" s="106">
        <f>(G9+G13+H9)*1%</f>
        <v>6538.423199999999</v>
      </c>
      <c r="H63" s="117"/>
    </row>
    <row r="64" spans="1:8" ht="13.5" thickBot="1">
      <c r="A64" s="67" t="s">
        <v>66</v>
      </c>
      <c r="B64" s="7"/>
      <c r="C64" s="7"/>
      <c r="D64" s="7"/>
      <c r="E64" s="7"/>
      <c r="F64" s="7"/>
      <c r="G64" s="106">
        <v>-1231</v>
      </c>
      <c r="H64" s="117"/>
    </row>
    <row r="65" spans="1:8" ht="12.75">
      <c r="A65" s="68" t="s">
        <v>61</v>
      </c>
      <c r="B65" s="16"/>
      <c r="C65" s="16"/>
      <c r="D65" s="16"/>
      <c r="E65" s="16"/>
      <c r="F65" s="16"/>
      <c r="G65" s="78">
        <f>SUM(G66:G68)</f>
        <v>166604.33000000002</v>
      </c>
      <c r="H65" s="76"/>
    </row>
    <row r="66" spans="1:8" ht="12.75">
      <c r="A66" s="43" t="s">
        <v>73</v>
      </c>
      <c r="B66" s="44"/>
      <c r="C66" s="44"/>
      <c r="D66" s="44"/>
      <c r="E66" s="44"/>
      <c r="F66" s="4"/>
      <c r="G66" s="84">
        <v>154361.72</v>
      </c>
      <c r="H66" s="118"/>
    </row>
    <row r="67" spans="1:8" ht="12.75">
      <c r="A67" s="81" t="s">
        <v>75</v>
      </c>
      <c r="B67" s="5"/>
      <c r="C67" s="5"/>
      <c r="D67" s="5"/>
      <c r="E67" s="5"/>
      <c r="F67" s="5"/>
      <c r="G67" s="84">
        <v>9742.61</v>
      </c>
      <c r="H67" s="118"/>
    </row>
    <row r="68" spans="1:8" ht="13.5" thickBot="1">
      <c r="A68" s="82" t="s">
        <v>78</v>
      </c>
      <c r="B68" s="83"/>
      <c r="C68" s="83"/>
      <c r="D68" s="83"/>
      <c r="E68" s="83"/>
      <c r="F68" s="83"/>
      <c r="G68" s="85">
        <v>2500</v>
      </c>
      <c r="H68" s="119"/>
    </row>
    <row r="69" spans="1:8" ht="12.75">
      <c r="A69" s="70" t="s">
        <v>62</v>
      </c>
      <c r="B69" s="71"/>
      <c r="C69" s="71"/>
      <c r="D69" s="71"/>
      <c r="E69" s="71"/>
      <c r="F69" s="72"/>
      <c r="G69" s="78">
        <v>52440</v>
      </c>
      <c r="H69" s="120"/>
    </row>
    <row r="70" spans="1:8" ht="13.5" thickBot="1">
      <c r="A70" s="22" t="s">
        <v>64</v>
      </c>
      <c r="B70" s="69"/>
      <c r="C70" s="69"/>
      <c r="D70" s="69"/>
      <c r="E70" s="69"/>
      <c r="F70" s="69"/>
      <c r="G70" s="79">
        <f>ROUND(G69*0.2,2)</f>
        <v>10488</v>
      </c>
      <c r="H70" s="77"/>
    </row>
    <row r="71" spans="1:8" ht="13.5" thickBot="1">
      <c r="A71" s="39" t="s">
        <v>19</v>
      </c>
      <c r="B71" s="40"/>
      <c r="C71" s="40"/>
      <c r="D71" s="40"/>
      <c r="E71" s="40"/>
      <c r="F71" s="40"/>
      <c r="G71" s="97">
        <f>SUM(G17+G24+G32+G57+G58+G59+G60+G61+G63+G64+G65+G69+G70)</f>
        <v>637641.00776</v>
      </c>
      <c r="H71" s="36"/>
    </row>
    <row r="72" spans="1:8" ht="13.5" thickBot="1">
      <c r="A72" s="41" t="s">
        <v>77</v>
      </c>
      <c r="B72" s="40"/>
      <c r="C72" s="40"/>
      <c r="D72" s="40"/>
      <c r="E72" s="40"/>
      <c r="F72" s="40"/>
      <c r="G72" s="107">
        <f>SUM(G6+G15-G71)</f>
        <v>45732.192240000004</v>
      </c>
      <c r="H72" s="42"/>
    </row>
    <row r="73" spans="1:7" ht="12.75">
      <c r="A73" t="s">
        <v>20</v>
      </c>
      <c r="G73" t="s">
        <v>74</v>
      </c>
    </row>
    <row r="74" spans="1:7" ht="12.75">
      <c r="A74" t="s">
        <v>67</v>
      </c>
      <c r="G74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2018-04-02T04:14:56Z</cp:lastPrinted>
  <dcterms:created xsi:type="dcterms:W3CDTF">1996-10-08T23:32:33Z</dcterms:created>
  <dcterms:modified xsi:type="dcterms:W3CDTF">2019-04-23T06:02:33Z</dcterms:modified>
  <cp:category/>
  <cp:version/>
  <cp:contentType/>
  <cp:contentStatus/>
</cp:coreProperties>
</file>