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<sst xmlns="http://schemas.openxmlformats.org/spreadsheetml/2006/main" count="83" uniqueCount="82">
  <si>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</si>
  <si>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</si>
  <si>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</si>
  <si>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</si>
  <si>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</si>
  <si>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</si>
  <si>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</si>
  <si>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</si>
  <si>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</si>
  <si>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</si>
  <si>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</si>
  <si>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</si>
  <si>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</si>
  <si>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</si>
  <si>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</si>
  <si>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</si>
  <si>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</si>
  <si>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</si>
  <si>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</si>
  <si>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</si>
  <si>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</si>
  <si>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</si>
  <si>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</si>
  <si>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</si>
  <si>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</si>
  <si>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</si>
  <si>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</si>
  <si>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</si>
  <si>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</si>
  <si>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</si>
  <si>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</si>
  <si>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</si>
  <si>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</si>
  <si>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</si>
  <si>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</si>
  <si>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</si>
  <si>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</si>
  <si>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</si>
  <si>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</si>
  <si>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</si>
  <si>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</si>
  <si>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</si>
  <si>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</si>
  <si>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</si>
  <si>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</si>
  <si>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</si>
  <si>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</si>
  <si>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</si>
  <si>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</si>
  <si>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</si>
  <si>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</si>
  <si>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</si>
  <si>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</si>
  <si>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</si>
  <si>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</si>
  <si>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</si>
  <si>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</si>
  <si>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</si>
  <si>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</si>
  <si>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</si>
  <si>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</si>
  <si>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</si>
  <si>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</si>
  <si>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</si>
  <si>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</si>
  <si>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4</t>
  </si>
  <si>
    <t>3.2.3. Материалы (моющие средства, дезосредства)</t>
  </si>
  <si>
    <t>ОДН</t>
  </si>
  <si>
    <t>13.ОДН</t>
  </si>
  <si>
    <t>С.Г. Захаров</t>
  </si>
  <si>
    <t>В.Г. Батносонов</t>
  </si>
  <si>
    <t>1.5. Техническое обследование систем вентиляции</t>
  </si>
  <si>
    <t>06. Дебиторская задолженность по прочим доходам на 01.01.2019 года</t>
  </si>
  <si>
    <t xml:space="preserve">                                                                              Жилой дом по адресу: </t>
  </si>
  <si>
    <t>01. Остаток (перерасход) переходящий на 01.01.2019 года.</t>
  </si>
  <si>
    <t>02. Дебиторская задолженность населения на 01.01.2019 года</t>
  </si>
  <si>
    <t xml:space="preserve">14. ВДГО </t>
  </si>
  <si>
    <t>Покос травы (мат-лы-120,74)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</si>
  <si>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</si>
  <si>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</si>
  <si>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</t>
  </si>
  <si>
    <t>Ремонт системы освещения МОП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</si>
</sst>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52">
      <selection activeCell="J13" sqref="J13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4.8515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2.140625" style="0" customWidth="1"/>
  </cols>
  <sheetData>
    <row r="1" spans="1:11" ht="12.75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73</v>
      </c>
      <c r="D2" s="24"/>
      <c r="E2" s="24"/>
      <c r="F2" s="24"/>
      <c r="G2" s="24" t="s">
        <v>65</v>
      </c>
      <c r="H2" s="24"/>
      <c r="O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7">
        <v>2258.5</v>
      </c>
      <c r="H3" s="100"/>
    </row>
    <row r="4" spans="1:8" ht="12.75" customHeight="1" thickBot="1">
      <c r="A4" s="26"/>
      <c r="B4" s="14" t="s">
        <v>2</v>
      </c>
      <c r="C4" s="14"/>
      <c r="D4" s="14"/>
      <c r="E4" s="7"/>
      <c r="F4" s="77"/>
      <c r="G4" s="87">
        <v>28.85</v>
      </c>
      <c r="H4" s="101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88"/>
      <c r="H5" s="101" t="s">
        <v>67</v>
      </c>
    </row>
    <row r="6" spans="1:8" ht="12.75" customHeight="1">
      <c r="A6" s="69" t="s">
        <v>74</v>
      </c>
      <c r="B6" s="4"/>
      <c r="C6" s="4"/>
      <c r="D6" s="4"/>
      <c r="E6" s="4"/>
      <c r="F6" s="4"/>
      <c r="G6" s="82">
        <v>149794.45</v>
      </c>
      <c r="H6" s="102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80">
        <v>95775.2</v>
      </c>
      <c r="H7" s="32">
        <v>13110.94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791583.24</v>
      </c>
      <c r="H8" s="33">
        <v>66402.12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80">
        <v>776831.13</v>
      </c>
      <c r="H9" s="32">
        <v>65887.19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0">
        <f>SUM(G7+G8-G9)</f>
        <v>110527.30999999994</v>
      </c>
      <c r="H10" s="32">
        <f>SUM(H7+H8-H9)</f>
        <v>13625.869999999995</v>
      </c>
    </row>
    <row r="11" spans="1:8" ht="12.75" customHeight="1">
      <c r="A11" s="11" t="s">
        <v>72</v>
      </c>
      <c r="B11" s="5"/>
      <c r="C11" s="5"/>
      <c r="D11" s="5"/>
      <c r="E11" s="5"/>
      <c r="F11" s="5"/>
      <c r="G11" s="80">
        <v>6269.94</v>
      </c>
      <c r="H11" s="32"/>
    </row>
    <row r="12" spans="1:8" ht="12.75" customHeight="1">
      <c r="A12" s="11" t="s">
        <v>51</v>
      </c>
      <c r="B12" s="5"/>
      <c r="C12" s="5"/>
      <c r="D12" s="5"/>
      <c r="E12" s="5"/>
      <c r="F12" s="5"/>
      <c r="G12" s="80">
        <v>12000</v>
      </c>
      <c r="H12" s="32"/>
    </row>
    <row r="13" spans="1:8" ht="12.75" customHeight="1">
      <c r="A13" s="11" t="s">
        <v>52</v>
      </c>
      <c r="B13" s="5"/>
      <c r="C13" s="5"/>
      <c r="D13" s="5"/>
      <c r="E13" s="5"/>
      <c r="F13" s="5"/>
      <c r="G13" s="80">
        <v>12400.28</v>
      </c>
      <c r="H13" s="32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1">
        <f>SUM(G11+G12-G13)-825</f>
        <v>5044.659999999998</v>
      </c>
      <c r="H14" s="32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9">
        <f>G9+G13+H9</f>
        <v>855118.6000000001</v>
      </c>
      <c r="H15" s="103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3"/>
      <c r="G16" s="90" t="s">
        <v>60</v>
      </c>
      <c r="H16" s="101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28323.05</v>
      </c>
      <c r="H17" s="104"/>
    </row>
    <row r="18" spans="1:8" ht="12.75" customHeight="1" thickBot="1">
      <c r="A18" s="45" t="s">
        <v>31</v>
      </c>
      <c r="B18" s="20"/>
      <c r="C18" s="20"/>
      <c r="D18" s="20"/>
      <c r="E18" s="20"/>
      <c r="F18" s="20"/>
      <c r="G18" s="48"/>
      <c r="H18" s="10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16530.04</v>
      </c>
      <c r="H19" s="79"/>
    </row>
    <row r="20" spans="1:8" ht="12.75" customHeight="1">
      <c r="A20" s="11" t="s">
        <v>29</v>
      </c>
      <c r="B20" s="5"/>
      <c r="C20" s="5"/>
      <c r="D20" s="5"/>
      <c r="E20" s="5"/>
      <c r="F20" s="5"/>
      <c r="G20" s="28">
        <f>ROUND(G19*0.302,2)+119.6</f>
        <v>5111.67</v>
      </c>
      <c r="H20" s="79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820.83</v>
      </c>
      <c r="H21" s="79"/>
    </row>
    <row r="22" spans="1:8" ht="12.75" customHeight="1">
      <c r="A22" s="13" t="s">
        <v>37</v>
      </c>
      <c r="B22" s="4"/>
      <c r="C22" s="5"/>
      <c r="D22" s="5"/>
      <c r="E22" s="5"/>
      <c r="F22" s="5"/>
      <c r="G22" s="27">
        <v>440.51</v>
      </c>
      <c r="H22" s="79"/>
    </row>
    <row r="23" spans="1:8" ht="12.75" customHeight="1" thickBot="1">
      <c r="A23" s="11" t="s">
        <v>71</v>
      </c>
      <c r="B23" s="5"/>
      <c r="C23" s="17"/>
      <c r="D23" s="5"/>
      <c r="E23" s="5"/>
      <c r="F23" s="5"/>
      <c r="G23" s="29">
        <v>5420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4"/>
      <c r="G24" s="30">
        <f>SUM(G26:G31)</f>
        <v>66659.56999999999</v>
      </c>
      <c r="H24" s="47"/>
    </row>
    <row r="25" spans="1:8" ht="12.75" customHeight="1" thickBot="1">
      <c r="A25" s="19" t="s">
        <v>24</v>
      </c>
      <c r="B25" s="20"/>
      <c r="C25" s="20"/>
      <c r="D25" s="20"/>
      <c r="E25" s="20"/>
      <c r="F25" s="46"/>
      <c r="G25" s="91"/>
      <c r="H25" s="49"/>
    </row>
    <row r="26" spans="1:8" ht="12.75" customHeight="1">
      <c r="A26" s="12" t="s">
        <v>27</v>
      </c>
      <c r="B26" s="3"/>
      <c r="C26" s="3"/>
      <c r="D26" s="3"/>
      <c r="E26" s="3"/>
      <c r="F26" s="3"/>
      <c r="G26" s="78">
        <v>28464.89</v>
      </c>
      <c r="H26" s="37"/>
    </row>
    <row r="27" spans="1:8" ht="12.75" customHeight="1">
      <c r="A27" s="11" t="s">
        <v>30</v>
      </c>
      <c r="B27" s="5"/>
      <c r="C27" s="5"/>
      <c r="D27" s="5"/>
      <c r="E27" s="5"/>
      <c r="F27" s="5"/>
      <c r="G27" s="28">
        <f>ROUND(G26*0.302,2)</f>
        <v>8596.4</v>
      </c>
      <c r="H27" s="79"/>
    </row>
    <row r="28" spans="1:8" ht="12.75" customHeight="1">
      <c r="A28" s="12" t="s">
        <v>8</v>
      </c>
      <c r="B28" s="3"/>
      <c r="C28" s="3"/>
      <c r="D28" s="3"/>
      <c r="E28" s="3"/>
      <c r="F28" s="3"/>
      <c r="G28" s="78">
        <v>1808.95</v>
      </c>
      <c r="H28" s="37"/>
    </row>
    <row r="29" spans="1:8" ht="12.75" customHeight="1">
      <c r="A29" s="11" t="s">
        <v>20</v>
      </c>
      <c r="B29" s="5"/>
      <c r="C29" s="5"/>
      <c r="D29" s="5"/>
      <c r="E29" s="5"/>
      <c r="F29" s="5"/>
      <c r="G29" s="29">
        <v>1257.31</v>
      </c>
      <c r="H29" s="37"/>
    </row>
    <row r="30" spans="1:8" ht="12.75" customHeight="1">
      <c r="A30" s="11" t="s">
        <v>21</v>
      </c>
      <c r="B30" s="5"/>
      <c r="C30" s="5"/>
      <c r="D30" s="5"/>
      <c r="E30" s="5"/>
      <c r="F30" s="25"/>
      <c r="G30" s="28">
        <v>26532.02</v>
      </c>
      <c r="H30" s="79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92">
        <v>0</v>
      </c>
      <c r="H31" s="37"/>
    </row>
    <row r="32" spans="1:8" ht="12.75" customHeight="1" thickBot="1">
      <c r="A32" s="58" t="s">
        <v>25</v>
      </c>
      <c r="B32" s="59"/>
      <c r="C32" s="59"/>
      <c r="D32" s="59"/>
      <c r="E32" s="59"/>
      <c r="F32" s="60"/>
      <c r="G32" s="93">
        <f>G33+G39+G44+G49+G54+G55+G56</f>
        <v>229408.95999999996</v>
      </c>
      <c r="H32" s="42"/>
    </row>
    <row r="33" spans="1:8" ht="12.75" customHeight="1">
      <c r="A33" s="50" t="s">
        <v>9</v>
      </c>
      <c r="B33" s="57"/>
      <c r="C33" s="57"/>
      <c r="D33" s="57"/>
      <c r="E33" s="57"/>
      <c r="F33" s="57"/>
      <c r="G33" s="83">
        <f>SUM(G34:G38)</f>
        <v>1161.01</v>
      </c>
      <c r="H33" s="51"/>
    </row>
    <row r="34" spans="1:8" ht="12.75" customHeight="1">
      <c r="A34" s="12" t="s">
        <v>33</v>
      </c>
      <c r="B34" s="3"/>
      <c r="C34" s="3"/>
      <c r="D34" s="3"/>
      <c r="E34" s="3"/>
      <c r="F34" s="3"/>
      <c r="G34" s="78">
        <v>0</v>
      </c>
      <c r="H34" s="37"/>
    </row>
    <row r="35" spans="1:8" ht="12.75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3"/>
    </row>
    <row r="36" spans="1:8" ht="12.75" customHeight="1">
      <c r="A36" s="11" t="s">
        <v>44</v>
      </c>
      <c r="B36" s="5"/>
      <c r="C36" s="5"/>
      <c r="D36" s="5"/>
      <c r="E36" s="5"/>
      <c r="F36" s="5"/>
      <c r="G36" s="28">
        <v>957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78">
        <v>0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204.01</v>
      </c>
      <c r="H38" s="33"/>
    </row>
    <row r="39" spans="1:8" ht="12.75" customHeight="1">
      <c r="A39" s="52" t="s">
        <v>12</v>
      </c>
      <c r="B39" s="56"/>
      <c r="C39" s="56"/>
      <c r="D39" s="56"/>
      <c r="E39" s="56"/>
      <c r="F39" s="56"/>
      <c r="G39" s="86">
        <f>SUM(G40:G43)</f>
        <v>0</v>
      </c>
      <c r="H39" s="53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66</v>
      </c>
      <c r="B42" s="5"/>
      <c r="C42" s="5"/>
      <c r="D42" s="5"/>
      <c r="E42" s="5"/>
      <c r="F42" s="5"/>
      <c r="G42" s="80">
        <v>0</v>
      </c>
      <c r="H42" s="32"/>
    </row>
    <row r="43" spans="1:8" ht="12.75" customHeight="1">
      <c r="A43" s="12" t="s">
        <v>14</v>
      </c>
      <c r="B43" s="3"/>
      <c r="C43" s="3"/>
      <c r="D43" s="3"/>
      <c r="E43" s="3"/>
      <c r="F43" s="3"/>
      <c r="G43" s="78">
        <v>0</v>
      </c>
      <c r="H43" s="37"/>
    </row>
    <row r="44" spans="1:8" ht="12.75" customHeight="1">
      <c r="A44" s="43" t="s">
        <v>35</v>
      </c>
      <c r="B44" s="54"/>
      <c r="C44" s="54"/>
      <c r="D44" s="54"/>
      <c r="E44" s="54"/>
      <c r="F44" s="54"/>
      <c r="G44" s="84">
        <f>SUM(G45:G48)</f>
        <v>50728.08</v>
      </c>
      <c r="H44" s="55"/>
    </row>
    <row r="45" spans="1:8" ht="12.75" customHeight="1">
      <c r="A45" s="10" t="s">
        <v>15</v>
      </c>
      <c r="B45" s="2"/>
      <c r="C45" s="2"/>
      <c r="D45" s="2"/>
      <c r="E45" s="2"/>
      <c r="F45" s="2"/>
      <c r="G45" s="81">
        <v>43142.08</v>
      </c>
      <c r="H45" s="34"/>
    </row>
    <row r="46" spans="1:8" ht="12.75" customHeight="1">
      <c r="A46" s="11" t="s">
        <v>36</v>
      </c>
      <c r="B46" s="5"/>
      <c r="C46" s="5"/>
      <c r="D46" s="5"/>
      <c r="E46" s="5"/>
      <c r="F46" s="5"/>
      <c r="G46" s="80">
        <f>ROUND((G45-18022.86)*0.302,2)</f>
        <v>7586</v>
      </c>
      <c r="H46" s="32"/>
    </row>
    <row r="47" spans="1:8" ht="12.75" customHeight="1">
      <c r="A47" s="11" t="s">
        <v>16</v>
      </c>
      <c r="B47" s="5"/>
      <c r="C47" s="5"/>
      <c r="D47" s="5"/>
      <c r="E47" s="5"/>
      <c r="F47" s="5"/>
      <c r="G47" s="82">
        <v>0</v>
      </c>
      <c r="H47" s="36"/>
    </row>
    <row r="48" spans="1:8" ht="12.75" customHeight="1">
      <c r="A48" s="13" t="s">
        <v>17</v>
      </c>
      <c r="B48" s="4"/>
      <c r="C48" s="4"/>
      <c r="D48" s="4"/>
      <c r="E48" s="4"/>
      <c r="F48" s="4"/>
      <c r="G48" s="82">
        <v>0</v>
      </c>
      <c r="H48" s="36"/>
    </row>
    <row r="49" spans="1:8" ht="12.75" customHeight="1">
      <c r="A49" s="50" t="s">
        <v>39</v>
      </c>
      <c r="B49" s="57"/>
      <c r="C49" s="57"/>
      <c r="D49" s="57"/>
      <c r="E49" s="57"/>
      <c r="F49" s="57"/>
      <c r="G49" s="83">
        <f>SUM(G50+G51+G52+G53)</f>
        <v>175870.46999999997</v>
      </c>
      <c r="H49" s="51"/>
    </row>
    <row r="50" spans="1:8" ht="12.75" customHeight="1">
      <c r="A50" s="10" t="s">
        <v>42</v>
      </c>
      <c r="B50" s="2"/>
      <c r="C50" s="2"/>
      <c r="D50" s="2"/>
      <c r="E50" s="2"/>
      <c r="F50" s="2"/>
      <c r="G50" s="82">
        <v>132255.13</v>
      </c>
      <c r="H50" s="36"/>
    </row>
    <row r="51" spans="1:8" ht="12.75" customHeight="1">
      <c r="A51" s="11" t="s">
        <v>40</v>
      </c>
      <c r="B51" s="5"/>
      <c r="C51" s="5"/>
      <c r="D51" s="5"/>
      <c r="E51" s="5"/>
      <c r="F51" s="5"/>
      <c r="G51" s="82">
        <f>ROUND(G50*0.302,2)</f>
        <v>39941.05</v>
      </c>
      <c r="H51" s="36"/>
    </row>
    <row r="52" spans="1:8" ht="12.75" customHeight="1">
      <c r="A52" s="11" t="s">
        <v>43</v>
      </c>
      <c r="B52" s="5"/>
      <c r="C52" s="5"/>
      <c r="D52" s="5"/>
      <c r="E52" s="5"/>
      <c r="F52" s="5"/>
      <c r="G52" s="82">
        <v>561.24</v>
      </c>
      <c r="H52" s="36"/>
    </row>
    <row r="53" spans="1:8" ht="12.75" customHeight="1">
      <c r="A53" s="13" t="s">
        <v>41</v>
      </c>
      <c r="B53" s="4"/>
      <c r="C53" s="4"/>
      <c r="D53" s="4"/>
      <c r="E53" s="4"/>
      <c r="F53" s="4"/>
      <c r="G53" s="82">
        <v>3113.05</v>
      </c>
      <c r="H53" s="36"/>
    </row>
    <row r="54" spans="1:8" ht="12.75" customHeight="1">
      <c r="A54" s="50" t="s">
        <v>45</v>
      </c>
      <c r="B54" s="57"/>
      <c r="C54" s="57"/>
      <c r="D54" s="57"/>
      <c r="E54" s="57"/>
      <c r="F54" s="57"/>
      <c r="G54" s="83">
        <v>0</v>
      </c>
      <c r="H54" s="51"/>
    </row>
    <row r="55" spans="1:8" ht="12.75" customHeight="1">
      <c r="A55" s="50" t="s">
        <v>46</v>
      </c>
      <c r="B55" s="57"/>
      <c r="C55" s="57"/>
      <c r="D55" s="57"/>
      <c r="E55" s="57"/>
      <c r="F55" s="57"/>
      <c r="G55" s="84">
        <v>0</v>
      </c>
      <c r="H55" s="55"/>
    </row>
    <row r="56" spans="1:8" ht="12.75" customHeight="1" thickBot="1">
      <c r="A56" s="52" t="s">
        <v>47</v>
      </c>
      <c r="B56" s="56"/>
      <c r="C56" s="56"/>
      <c r="D56" s="56"/>
      <c r="E56" s="56"/>
      <c r="F56" s="56"/>
      <c r="G56" s="85">
        <v>1649.4</v>
      </c>
      <c r="H56" s="70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94">
        <v>15719.41</v>
      </c>
      <c r="H57" s="71"/>
    </row>
    <row r="58" spans="1:8" ht="12.75" customHeight="1" thickBot="1">
      <c r="A58" s="61" t="s">
        <v>54</v>
      </c>
      <c r="B58" s="62"/>
      <c r="C58" s="62"/>
      <c r="D58" s="62"/>
      <c r="E58" s="62"/>
      <c r="F58" s="62"/>
      <c r="G58" s="95">
        <v>0</v>
      </c>
      <c r="H58" s="53"/>
    </row>
    <row r="59" spans="1:8" ht="12.75" customHeight="1" thickBot="1">
      <c r="A59" s="21" t="s">
        <v>55</v>
      </c>
      <c r="B59" s="7"/>
      <c r="C59" s="7"/>
      <c r="D59" s="7"/>
      <c r="E59" s="7"/>
      <c r="F59" s="7"/>
      <c r="G59" s="96">
        <f>ROUND(G3*1.43*3,2)</f>
        <v>9688.97</v>
      </c>
      <c r="H59" s="106"/>
    </row>
    <row r="60" spans="1:8" ht="12.75" customHeight="1" thickBot="1">
      <c r="A60" s="21" t="s">
        <v>56</v>
      </c>
      <c r="B60" s="7"/>
      <c r="C60" s="7"/>
      <c r="D60" s="7"/>
      <c r="E60" s="7"/>
      <c r="F60" s="7"/>
      <c r="G60" s="96">
        <f>ROUND(G3*4.15*K1,2)</f>
        <v>112473.3</v>
      </c>
      <c r="H60" s="106"/>
    </row>
    <row r="61" spans="1:8" ht="12.75" customHeight="1">
      <c r="A61" s="18" t="s">
        <v>57</v>
      </c>
      <c r="B61" s="9"/>
      <c r="C61" s="9"/>
      <c r="D61" s="9"/>
      <c r="E61" s="9"/>
      <c r="F61" s="9"/>
      <c r="G61" s="94">
        <f>ROUND((G9+G13+H9)*20%,2)</f>
        <v>171023.72</v>
      </c>
      <c r="H61" s="71"/>
    </row>
    <row r="62" spans="1:8" ht="12.75" customHeight="1" thickBot="1">
      <c r="A62" s="19" t="s">
        <v>48</v>
      </c>
      <c r="B62" s="20"/>
      <c r="C62" s="20"/>
      <c r="D62" s="20"/>
      <c r="E62" s="20"/>
      <c r="F62" s="20"/>
      <c r="G62" s="97"/>
      <c r="H62" s="107"/>
    </row>
    <row r="63" spans="1:8" ht="12.75" customHeight="1" thickBot="1">
      <c r="A63" s="63" t="s">
        <v>62</v>
      </c>
      <c r="B63" s="7"/>
      <c r="C63" s="7"/>
      <c r="D63" s="7"/>
      <c r="E63" s="7"/>
      <c r="F63" s="7"/>
      <c r="G63" s="98">
        <f>(G9+G13+H9)*1%</f>
        <v>8551.186000000002</v>
      </c>
      <c r="H63" s="108"/>
    </row>
    <row r="64" spans="1:8" ht="12.75" customHeight="1" thickBot="1">
      <c r="A64" s="63" t="s">
        <v>63</v>
      </c>
      <c r="B64" s="7"/>
      <c r="C64" s="7"/>
      <c r="D64" s="7"/>
      <c r="E64" s="7"/>
      <c r="F64" s="7"/>
      <c r="G64" s="98">
        <v>6652.9</v>
      </c>
      <c r="H64" s="108"/>
    </row>
    <row r="65" spans="1:8" ht="12.75" customHeight="1">
      <c r="A65" s="64" t="s">
        <v>58</v>
      </c>
      <c r="B65" s="16"/>
      <c r="C65" s="16"/>
      <c r="D65" s="16"/>
      <c r="E65" s="16"/>
      <c r="F65" s="16"/>
      <c r="G65" s="74">
        <f>SUM(G66:G68)</f>
        <v>75403.98</v>
      </c>
      <c r="H65" s="72"/>
    </row>
    <row r="66" spans="1:8" ht="12.75" customHeight="1">
      <c r="A66" s="112" t="s">
        <v>77</v>
      </c>
      <c r="B66" s="113"/>
      <c r="C66" s="5"/>
      <c r="D66" s="5"/>
      <c r="E66" s="5"/>
      <c r="F66" s="5"/>
      <c r="G66" s="75">
        <v>915.12</v>
      </c>
      <c r="H66" s="109"/>
    </row>
    <row r="67" spans="1:8" ht="12.75" customHeight="1">
      <c r="A67" s="112" t="s">
        <v>78</v>
      </c>
      <c r="B67" s="113"/>
      <c r="C67" s="5"/>
      <c r="D67" s="5"/>
      <c r="E67" s="5"/>
      <c r="F67" s="5"/>
      <c r="G67" s="109">
        <v>6156</v>
      </c>
      <c r="H67" s="116"/>
    </row>
    <row r="68" spans="1:8" ht="12.75" customHeight="1" thickBot="1">
      <c r="A68" s="114" t="s">
        <v>81</v>
      </c>
      <c r="B68" s="115"/>
      <c r="C68" s="115"/>
      <c r="D68" s="115"/>
      <c r="E68" s="115"/>
      <c r="F68" s="115"/>
      <c r="G68" s="117">
        <v>68332.86</v>
      </c>
      <c r="H68" s="110"/>
    </row>
    <row r="69" spans="1:8" ht="12.75" customHeight="1">
      <c r="A69" s="66" t="s">
        <v>59</v>
      </c>
      <c r="B69" s="67"/>
      <c r="C69" s="67"/>
      <c r="D69" s="67"/>
      <c r="E69" s="67"/>
      <c r="F69" s="68"/>
      <c r="G69" s="74">
        <v>0</v>
      </c>
      <c r="H69" s="111"/>
    </row>
    <row r="70" spans="1:8" ht="12.75" customHeight="1" thickBot="1">
      <c r="A70" s="22" t="s">
        <v>61</v>
      </c>
      <c r="B70" s="65"/>
      <c r="C70" s="65"/>
      <c r="D70" s="65"/>
      <c r="E70" s="65"/>
      <c r="F70" s="65"/>
      <c r="G70" s="76">
        <f>ROUND(G69*0.271,2)+2037.98</f>
        <v>2037.98</v>
      </c>
      <c r="H70" s="73"/>
    </row>
    <row r="71" spans="1:8" ht="12.75" customHeight="1" thickBot="1">
      <c r="A71" s="22" t="s">
        <v>68</v>
      </c>
      <c r="B71" s="65"/>
      <c r="C71" s="65"/>
      <c r="D71" s="65"/>
      <c r="E71" s="65"/>
      <c r="F71" s="65"/>
      <c r="G71" s="76">
        <v>57394.83</v>
      </c>
      <c r="H71" s="73"/>
    </row>
    <row r="72" spans="1:8" ht="12.75" customHeight="1" thickBot="1">
      <c r="A72" s="22" t="s">
        <v>76</v>
      </c>
      <c r="B72" s="65"/>
      <c r="C72" s="65"/>
      <c r="D72" s="65"/>
      <c r="E72" s="65"/>
      <c r="F72" s="65"/>
      <c r="G72" s="76">
        <v>25479.26</v>
      </c>
      <c r="H72" s="73"/>
    </row>
    <row r="73" spans="1:8" ht="12.75" customHeight="1" thickBot="1">
      <c r="A73" s="38" t="s">
        <v>18</v>
      </c>
      <c r="B73" s="39"/>
      <c r="C73" s="39"/>
      <c r="D73" s="39"/>
      <c r="E73" s="39"/>
      <c r="F73" s="39"/>
      <c r="G73" s="89">
        <f>SUM(G17+G24+G32+G57+G58+G59+G60+G61+G63+G64+G65+G69+G70+G71+G72)</f>
        <v>808817.1159999998</v>
      </c>
      <c r="H73" s="35"/>
    </row>
    <row r="74" spans="1:8" ht="12.75" customHeight="1" thickBot="1">
      <c r="A74" s="40" t="s">
        <v>80</v>
      </c>
      <c r="B74" s="39"/>
      <c r="C74" s="39"/>
      <c r="D74" s="39"/>
      <c r="E74" s="39"/>
      <c r="F74" s="39"/>
      <c r="G74" s="99">
        <f>SUM(G6+G15-G73)</f>
        <v>196095.93400000024</v>
      </c>
      <c r="H74" s="41"/>
    </row>
    <row r="75" spans="1:7" ht="12.75" customHeight="1">
      <c r="A75" t="s">
        <v>19</v>
      </c>
      <c r="G75" t="s">
        <v>69</v>
      </c>
    </row>
    <row r="76" spans="1:7" ht="12.75" customHeight="1">
      <c r="A76" t="s">
        <v>64</v>
      </c>
      <c r="G76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2020-03-04T09:41:56Z</cp:lastPrinted>
  <dcterms:created xsi:type="dcterms:W3CDTF">1996-10-08T23:32:33Z</dcterms:created>
  <dcterms:modified xsi:type="dcterms:W3CDTF">2020-03-30T13:03:20Z</dcterms:modified>
  <cp:category/>
  <cp:version/>
  <cp:contentType/>
  <cp:contentStatus/>
</cp:coreProperties>
</file>