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<sst xmlns="http://schemas.openxmlformats.org/spreadsheetml/2006/main" count="80" uniqueCount="79">
  <si>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</si>
  <si>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</si>
  <si>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</si>
  <si>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</si>
  <si>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</si>
  <si>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</si>
  <si>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</si>
  <si>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</si>
  <si>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</si>
  <si>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</si>
  <si>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</si>
  <si>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</si>
  <si>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</si>
  <si>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</si>
  <si>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</si>
  <si>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</si>
  <si>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</si>
  <si>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</si>
  <si>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</si>
  <si>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</si>
  <si>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</si>
  <si>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</si>
  <si>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</si>
  <si>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</si>
  <si>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</si>
  <si>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</si>
  <si>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</si>
  <si>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</si>
  <si>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</si>
  <si>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</si>
  <si>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</si>
  <si>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</si>
  <si>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</si>
  <si>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</si>
  <si>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</si>
  <si>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</si>
  <si>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</si>
  <si>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</si>
  <si>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</si>
  <si>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</si>
  <si>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</si>
  <si>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</si>
  <si>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</si>
  <si>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</si>
  <si>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</si>
  <si>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</si>
  <si>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</si>
  <si>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</si>
  <si>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</si>
  <si>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</si>
  <si>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</si>
  <si>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</si>
  <si>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</si>
  <si>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</si>
  <si>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</si>
  <si>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</si>
  <si>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</si>
  <si>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</si>
  <si>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</si>
  <si>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</si>
  <si>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</si>
  <si>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</si>
  <si>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</si>
  <si>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</si>
  <si>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</si>
  <si>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</si>
  <si>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</si>
  <si>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4</t>
  </si>
  <si>
    <t>3.2.3. Материалы (моющие средства, дезосредства)</t>
  </si>
  <si>
    <t>В.Г.Батносонов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</si>
  <si>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</si>
  <si>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</si>
  <si>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</si>
  <si>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</si>
  <si>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</si>
  <si>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</si>
  <si>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Монтаж электрооборудования (мат-лы- 3400,00)</t>
  </si>
  <si>
    <t>Акт о движении средств на финансовом лицевом счете за январь - декабрь  2017 года</t>
  </si>
  <si>
    <t>Остаток (перерасход) переходящий на 01.01.2018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</si>
</sst>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C1">
      <selection activeCell="J5" sqref="J5:M15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4.851562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77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3">
        <v>2258.5</v>
      </c>
      <c r="H3" s="106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3">
        <v>26.74</v>
      </c>
      <c r="H4" s="119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4"/>
      <c r="H5" s="121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88">
        <v>33921.54</v>
      </c>
      <c r="H6" s="120">
        <v>0</v>
      </c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86">
        <v>65437.68</v>
      </c>
      <c r="H7" s="33">
        <v>0</v>
      </c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8">
        <v>724707.24</v>
      </c>
      <c r="H8" s="34">
        <v>102288.89</v>
      </c>
      <c r="I8" s="3"/>
      <c r="J8" s="3"/>
      <c r="K8" s="83"/>
    </row>
    <row r="9" spans="1:11" ht="12.75">
      <c r="A9" s="11" t="s">
        <v>28</v>
      </c>
      <c r="B9" s="5"/>
      <c r="C9" s="5"/>
      <c r="D9" s="5"/>
      <c r="E9" s="5"/>
      <c r="F9" s="5"/>
      <c r="G9" s="86">
        <v>718678.45</v>
      </c>
      <c r="H9" s="33">
        <v>89983.13</v>
      </c>
      <c r="I9" s="3"/>
      <c r="J9" s="3"/>
      <c r="K9" s="24"/>
    </row>
    <row r="10" spans="1:10" ht="12.75">
      <c r="A10" s="11" t="s">
        <v>52</v>
      </c>
      <c r="B10" s="5"/>
      <c r="C10" s="5"/>
      <c r="D10" s="5"/>
      <c r="E10" s="5"/>
      <c r="F10" s="5"/>
      <c r="G10" s="86">
        <f>SUM(G7+G8-G9)</f>
        <v>71466.47000000009</v>
      </c>
      <c r="H10" s="33">
        <f>SUM(H7+H8-H9)</f>
        <v>12305.759999999995</v>
      </c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86">
        <v>2125</v>
      </c>
      <c r="H11" s="33"/>
      <c r="I11" s="3"/>
      <c r="J11" s="3"/>
    </row>
    <row r="12" spans="1:10" ht="12.75">
      <c r="A12" s="11" t="s">
        <v>53</v>
      </c>
      <c r="B12" s="5"/>
      <c r="C12" s="5"/>
      <c r="D12" s="5"/>
      <c r="E12" s="5"/>
      <c r="F12" s="5"/>
      <c r="G12" s="86">
        <v>16800</v>
      </c>
      <c r="H12" s="33"/>
      <c r="I12" s="3"/>
      <c r="J12" s="3"/>
    </row>
    <row r="13" spans="1:10" ht="12.75">
      <c r="A13" s="11" t="s">
        <v>54</v>
      </c>
      <c r="B13" s="5"/>
      <c r="C13" s="5"/>
      <c r="D13" s="5"/>
      <c r="E13" s="5"/>
      <c r="F13" s="5"/>
      <c r="G13" s="86">
        <v>15500</v>
      </c>
      <c r="H13" s="33"/>
      <c r="I13" s="3"/>
      <c r="J13" s="3"/>
    </row>
    <row r="14" spans="1:10" ht="13.5" thickBot="1">
      <c r="A14" s="12" t="s">
        <v>55</v>
      </c>
      <c r="B14" s="3"/>
      <c r="C14" s="3"/>
      <c r="D14" s="3"/>
      <c r="E14" s="3"/>
      <c r="F14" s="3"/>
      <c r="G14" s="87">
        <f>SUM(G11+G12-G13)</f>
        <v>3425</v>
      </c>
      <c r="H14" s="35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5">
        <f>G9+G13+H9</f>
        <v>824161.58</v>
      </c>
      <c r="H15" s="36"/>
      <c r="I15" s="3"/>
      <c r="J15" s="3"/>
    </row>
    <row r="16" spans="1:8" ht="13.5" customHeight="1" thickBot="1">
      <c r="A16" s="6"/>
      <c r="B16" s="7" t="s">
        <v>0</v>
      </c>
      <c r="C16" s="14" t="s">
        <v>23</v>
      </c>
      <c r="D16" s="7"/>
      <c r="E16" s="7"/>
      <c r="F16" s="23"/>
      <c r="G16" s="96" t="s">
        <v>62</v>
      </c>
      <c r="H16" s="122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25000.250000000004</v>
      </c>
      <c r="H17" s="107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08"/>
    </row>
    <row r="19" spans="1:8" ht="12.75">
      <c r="A19" s="13" t="s">
        <v>5</v>
      </c>
      <c r="B19" s="4"/>
      <c r="C19" s="4"/>
      <c r="D19" s="4"/>
      <c r="E19" s="4"/>
      <c r="F19" s="4"/>
      <c r="G19" s="27">
        <v>15032.19</v>
      </c>
      <c r="H19" s="85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3036.5</v>
      </c>
      <c r="H20" s="85"/>
    </row>
    <row r="21" spans="1:8" ht="12.75">
      <c r="A21" s="11" t="s">
        <v>6</v>
      </c>
      <c r="B21" s="5"/>
      <c r="C21" s="3"/>
      <c r="D21" s="3"/>
      <c r="E21" s="3"/>
      <c r="F21" s="3"/>
      <c r="G21" s="28">
        <v>937.57</v>
      </c>
      <c r="H21" s="85"/>
    </row>
    <row r="22" spans="1:8" ht="12.75">
      <c r="A22" s="13" t="s">
        <v>37</v>
      </c>
      <c r="B22" s="4"/>
      <c r="C22" s="5"/>
      <c r="D22" s="5"/>
      <c r="E22" s="5"/>
      <c r="F22" s="5"/>
      <c r="G22" s="27">
        <v>573.99</v>
      </c>
      <c r="H22" s="85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5420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61633.48999999999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97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4">
        <v>30595.37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6180.26</v>
      </c>
      <c r="H27" s="85"/>
    </row>
    <row r="28" spans="1:8" ht="12.75">
      <c r="A28" s="12" t="s">
        <v>8</v>
      </c>
      <c r="B28" s="3"/>
      <c r="C28" s="3"/>
      <c r="D28" s="3"/>
      <c r="E28" s="3"/>
      <c r="F28" s="3"/>
      <c r="G28" s="84">
        <v>4521.06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1356.03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18980.77</v>
      </c>
      <c r="H30" s="85"/>
    </row>
    <row r="31" spans="1:8" ht="13.5" thickBot="1">
      <c r="A31" s="12" t="s">
        <v>39</v>
      </c>
      <c r="B31" s="3"/>
      <c r="C31" s="3"/>
      <c r="D31" s="3"/>
      <c r="E31" s="3"/>
      <c r="F31" s="3"/>
      <c r="G31" s="98">
        <v>0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99">
        <f>G33+G39+G44+G49+G54+G55+G56</f>
        <v>204507.35704000003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89">
        <f>SUM(G34:G38)</f>
        <v>80753.35418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4">
        <v>65978.09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13327.57418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4">
        <v>897.12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550.57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2">
        <f>SUM(G40:G43)</f>
        <v>54869.41286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45648.43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G40*0.202</f>
        <v>9220.98286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86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4">
        <v>0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90">
        <f>SUM(G45:G48)</f>
        <v>48782.35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87">
        <v>40651.96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86">
        <f>ROUND(G45*0.2,2)</f>
        <v>8130.39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88">
        <v>0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88">
        <v>0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89">
        <f>SUM(G50+G51+G52+G53)</f>
        <v>18727.76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88">
        <v>14599.14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88">
        <f>ROUND(G50*0.202,2)</f>
        <v>2949.03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88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88">
        <v>1179.59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89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90">
        <v>0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1">
        <v>1374.48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100">
        <v>14906.1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101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2">
        <f>ROUND(G3*1.33*K1,2)</f>
        <v>36045.66</v>
      </c>
      <c r="H59" s="109"/>
    </row>
    <row r="60" spans="1:8" ht="13.5" thickBot="1">
      <c r="A60" s="21" t="s">
        <v>58</v>
      </c>
      <c r="B60" s="7"/>
      <c r="C60" s="7"/>
      <c r="D60" s="7"/>
      <c r="E60" s="7"/>
      <c r="F60" s="7"/>
      <c r="G60" s="102">
        <f>ROUND(G3*4.01*K1,2)</f>
        <v>108679.02</v>
      </c>
      <c r="H60" s="109"/>
    </row>
    <row r="61" spans="1:8" ht="12.75">
      <c r="A61" s="18" t="s">
        <v>59</v>
      </c>
      <c r="B61" s="9"/>
      <c r="C61" s="9"/>
      <c r="D61" s="9"/>
      <c r="E61" s="9"/>
      <c r="F61" s="9"/>
      <c r="G61" s="100">
        <f>ROUND((G9+G13+H9)*20%,2)</f>
        <v>164832.32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3"/>
      <c r="H62" s="110"/>
    </row>
    <row r="63" spans="1:8" ht="13.5" thickBot="1">
      <c r="A63" s="67" t="s">
        <v>64</v>
      </c>
      <c r="B63" s="7"/>
      <c r="C63" s="7"/>
      <c r="D63" s="7"/>
      <c r="E63" s="7"/>
      <c r="F63" s="7"/>
      <c r="G63" s="104">
        <f>(G9+G13+H9)*1%</f>
        <v>8241.6158</v>
      </c>
      <c r="H63" s="111"/>
    </row>
    <row r="64" spans="1:8" ht="13.5" thickBot="1">
      <c r="A64" s="67" t="s">
        <v>65</v>
      </c>
      <c r="B64" s="7"/>
      <c r="C64" s="7"/>
      <c r="D64" s="7"/>
      <c r="E64" s="7"/>
      <c r="F64" s="7"/>
      <c r="G64" s="104">
        <v>4181.34</v>
      </c>
      <c r="H64" s="111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SUM(G66:G68)</f>
        <v>9900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79">
        <v>9900</v>
      </c>
      <c r="H66" s="112"/>
    </row>
    <row r="67" spans="1:8" ht="12.75">
      <c r="A67" s="115"/>
      <c r="B67" s="116"/>
      <c r="C67" s="5"/>
      <c r="D67" s="5"/>
      <c r="E67" s="5"/>
      <c r="F67" s="5"/>
      <c r="G67" s="79">
        <v>0</v>
      </c>
      <c r="H67" s="112"/>
    </row>
    <row r="68" spans="1:8" ht="13.5" thickBot="1">
      <c r="A68" s="117"/>
      <c r="B68" s="118"/>
      <c r="C68" s="118"/>
      <c r="D68" s="118"/>
      <c r="E68" s="118"/>
      <c r="F68" s="118"/>
      <c r="G68" s="80">
        <v>0</v>
      </c>
      <c r="H68" s="113"/>
    </row>
    <row r="69" spans="1:8" ht="12.75">
      <c r="A69" s="70" t="s">
        <v>61</v>
      </c>
      <c r="B69" s="71"/>
      <c r="C69" s="71"/>
      <c r="D69" s="71"/>
      <c r="E69" s="71"/>
      <c r="F69" s="72"/>
      <c r="G69" s="78">
        <v>28704</v>
      </c>
      <c r="H69" s="114"/>
    </row>
    <row r="70" spans="1:8" ht="13.5" thickBot="1">
      <c r="A70" s="22" t="s">
        <v>63</v>
      </c>
      <c r="B70" s="69"/>
      <c r="C70" s="69"/>
      <c r="D70" s="69"/>
      <c r="E70" s="69"/>
      <c r="F70" s="69"/>
      <c r="G70" s="81">
        <f>ROUND(G69*0.2,2)</f>
        <v>5740.8</v>
      </c>
      <c r="H70" s="77"/>
    </row>
    <row r="71" spans="1:8" ht="13.5" thickBot="1">
      <c r="A71" s="22" t="s">
        <v>75</v>
      </c>
      <c r="B71" s="69"/>
      <c r="C71" s="69"/>
      <c r="D71" s="69"/>
      <c r="E71" s="69"/>
      <c r="F71" s="69"/>
      <c r="G71" s="81">
        <v>62082.93</v>
      </c>
      <c r="H71" s="77"/>
    </row>
    <row r="72" spans="1:8" ht="13.5" thickBot="1">
      <c r="A72" s="39" t="s">
        <v>18</v>
      </c>
      <c r="B72" s="40"/>
      <c r="C72" s="40"/>
      <c r="D72" s="40"/>
      <c r="E72" s="40"/>
      <c r="F72" s="40"/>
      <c r="G72" s="95">
        <f>SUM(G17+G24+G32+G57+G58+G59+G60+G61+G63+G64+G65+G69+G70+G71)</f>
        <v>734454.8828400001</v>
      </c>
      <c r="H72" s="36"/>
    </row>
    <row r="73" spans="1:8" ht="13.5" thickBot="1">
      <c r="A73" s="41" t="s">
        <v>78</v>
      </c>
      <c r="B73" s="40"/>
      <c r="C73" s="40"/>
      <c r="D73" s="40"/>
      <c r="E73" s="40"/>
      <c r="F73" s="40"/>
      <c r="G73" s="105">
        <f>SUM(G6+G15-G72)</f>
        <v>123628.2371599999</v>
      </c>
      <c r="H73" s="42"/>
    </row>
    <row r="74" spans="1:7" ht="12.75">
      <c r="A74" t="s">
        <v>19</v>
      </c>
      <c r="G74" t="s">
        <v>70</v>
      </c>
    </row>
    <row r="75" spans="1:7" ht="12.75">
      <c r="A75" t="s">
        <v>66</v>
      </c>
      <c r="G75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2017-11-16T08:34:57Z</cp:lastPrinted>
  <dcterms:created xsi:type="dcterms:W3CDTF">1996-10-08T23:32:33Z</dcterms:created>
  <dcterms:modified xsi:type="dcterms:W3CDTF">2019-04-24T03:51:03Z</dcterms:modified>
  <cp:category/>
  <cp:version/>
  <cp:contentType/>
  <cp:contentStatus/>
</cp:coreProperties>
</file>