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<sst xmlns="http://schemas.openxmlformats.org/spreadsheetml/2006/main" count="81" uniqueCount="80">
  <si>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</si>
  <si>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</si>
  <si>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</si>
  <si>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</si>
  <si>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</si>
  <si>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</si>
  <si>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</si>
  <si>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</si>
  <si>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</si>
  <si>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</si>
  <si>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</si>
  <si>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</si>
  <si>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</si>
  <si>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</si>
  <si>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</si>
  <si>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</si>
  <si>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</si>
  <si>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</si>
  <si>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</si>
  <si>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</si>
  <si>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</si>
  <si>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</si>
  <si>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</si>
  <si>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</si>
  <si>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</si>
  <si>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</si>
  <si>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</si>
  <si>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</si>
  <si>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</si>
  <si>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</si>
  <si>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</si>
  <si>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</si>
  <si>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</si>
  <si>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</si>
  <si>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</si>
  <si>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</si>
  <si>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</si>
  <si>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</si>
  <si>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</si>
  <si>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</si>
  <si>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</si>
  <si>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</si>
  <si>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</si>
  <si>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</si>
  <si>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</si>
  <si>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</si>
  <si>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</si>
  <si>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</si>
  <si>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</si>
  <si>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</si>
  <si>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</si>
  <si>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</si>
  <si>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</si>
  <si>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</si>
  <si>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</si>
  <si>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</si>
  <si>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</si>
  <si>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</si>
  <si>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</si>
  <si>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</si>
  <si>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</si>
  <si>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</si>
  <si>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</si>
  <si>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</si>
  <si>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</si>
  <si>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</si>
  <si>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2</t>
  </si>
  <si>
    <t>С.Г.Захаров</t>
  </si>
  <si>
    <t>ОДН</t>
  </si>
  <si>
    <t>13.ОДН</t>
  </si>
  <si>
    <t xml:space="preserve">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</si>
  <si>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</si>
  <si>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</si>
  <si>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</si>
  <si>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</si>
  <si>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 xml:space="preserve">14. ВДГО </t>
  </si>
  <si>
    <t>Покос травы (мат-лы241,49)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</si>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</sst>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B55">
      <selection activeCell="L20" sqref="L20"/>
    </sheetView>
  </sheetViews>
  <sheetFormatPr defaultColWidth="9.140625" defaultRowHeight="12.75"/>
  <cols>
    <col min="1" max="1" width="10.140625" style="0" bestFit="1" customWidth="1"/>
    <col min="6" max="6" width="37.57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70</v>
      </c>
      <c r="D2" s="24"/>
      <c r="E2" s="24"/>
      <c r="F2" s="24"/>
      <c r="G2" s="24" t="s">
        <v>66</v>
      </c>
      <c r="H2" s="24"/>
      <c r="O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9">
        <v>3368</v>
      </c>
      <c r="H3" s="102"/>
    </row>
    <row r="4" spans="1:8" ht="12.75" customHeight="1" thickBot="1">
      <c r="A4" s="26"/>
      <c r="B4" s="14" t="s">
        <v>2</v>
      </c>
      <c r="C4" s="14"/>
      <c r="D4" s="14"/>
      <c r="E4" s="7"/>
      <c r="F4" s="78"/>
      <c r="G4" s="89">
        <v>16.36</v>
      </c>
      <c r="H4" s="110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0"/>
      <c r="H5" s="112" t="s">
        <v>68</v>
      </c>
    </row>
    <row r="6" spans="1:8" ht="12.75" customHeight="1">
      <c r="A6" s="70" t="s">
        <v>73</v>
      </c>
      <c r="B6" s="4"/>
      <c r="C6" s="4"/>
      <c r="D6" s="4"/>
      <c r="E6" s="4"/>
      <c r="F6" s="4"/>
      <c r="G6" s="84">
        <v>214654.61</v>
      </c>
      <c r="H6" s="111">
        <v>0</v>
      </c>
    </row>
    <row r="7" spans="1:8" ht="12.75" customHeight="1">
      <c r="A7" s="5" t="s">
        <v>74</v>
      </c>
      <c r="B7" s="5"/>
      <c r="C7" s="5"/>
      <c r="D7" s="5"/>
      <c r="E7" s="5"/>
      <c r="F7" s="5"/>
      <c r="G7" s="82">
        <v>85430.39</v>
      </c>
      <c r="H7" s="32">
        <v>12730.15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675654.57</v>
      </c>
      <c r="H8" s="33">
        <v>46883.16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2">
        <v>667430.38</v>
      </c>
      <c r="H9" s="32">
        <v>47715.2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2">
        <f>SUM(G7+G8-G9)</f>
        <v>93654.57999999996</v>
      </c>
      <c r="H10" s="32">
        <f>SUM(H7+H8-H9)</f>
        <v>11898.110000000008</v>
      </c>
    </row>
    <row r="11" spans="1:8" ht="12.75" customHeight="1">
      <c r="A11" s="11" t="s">
        <v>72</v>
      </c>
      <c r="B11" s="5"/>
      <c r="C11" s="5"/>
      <c r="D11" s="5"/>
      <c r="E11" s="5"/>
      <c r="F11" s="5"/>
      <c r="G11" s="82">
        <v>1000</v>
      </c>
      <c r="H11" s="32"/>
    </row>
    <row r="12" spans="1:8" ht="12.75" customHeight="1">
      <c r="A12" s="11" t="s">
        <v>52</v>
      </c>
      <c r="B12" s="5"/>
      <c r="C12" s="5"/>
      <c r="D12" s="5"/>
      <c r="E12" s="5"/>
      <c r="F12" s="5"/>
      <c r="G12" s="82">
        <v>12000</v>
      </c>
      <c r="H12" s="32"/>
    </row>
    <row r="13" spans="1:8" ht="12.75" customHeight="1">
      <c r="A13" s="11" t="s">
        <v>53</v>
      </c>
      <c r="B13" s="5"/>
      <c r="C13" s="5"/>
      <c r="D13" s="5"/>
      <c r="E13" s="5"/>
      <c r="F13" s="5"/>
      <c r="G13" s="82">
        <v>11500</v>
      </c>
      <c r="H13" s="32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3">
        <f>SUM(G11+G12-G13)</f>
        <v>1500</v>
      </c>
      <c r="H14" s="34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91">
        <f>G9+G13+H9</f>
        <v>726645.58</v>
      </c>
      <c r="H15" s="35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61</v>
      </c>
      <c r="H16" s="112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45582.87</v>
      </c>
      <c r="H17" s="103"/>
    </row>
    <row r="18" spans="1:8" ht="12.75" customHeight="1" thickBot="1">
      <c r="A18" s="47" t="s">
        <v>32</v>
      </c>
      <c r="B18" s="20"/>
      <c r="C18" s="20"/>
      <c r="D18" s="20"/>
      <c r="E18" s="20"/>
      <c r="F18" s="20"/>
      <c r="G18" s="50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24650.51</v>
      </c>
      <c r="H19" s="81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7444.45</v>
      </c>
      <c r="H20" s="81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302</v>
      </c>
      <c r="H21" s="81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656.91</v>
      </c>
      <c r="H22" s="81"/>
    </row>
    <row r="23" spans="1:8" ht="12.75" customHeight="1" thickBot="1">
      <c r="A23" s="11" t="s">
        <v>71</v>
      </c>
      <c r="B23" s="5"/>
      <c r="C23" s="17"/>
      <c r="D23" s="5"/>
      <c r="E23" s="5"/>
      <c r="F23" s="5"/>
      <c r="G23" s="29">
        <v>12529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101200.01</v>
      </c>
      <c r="H24" s="49"/>
    </row>
    <row r="25" spans="1:8" ht="12.75" customHeight="1" thickBot="1">
      <c r="A25" s="19" t="s">
        <v>25</v>
      </c>
      <c r="B25" s="20"/>
      <c r="C25" s="20"/>
      <c r="D25" s="20"/>
      <c r="E25" s="20"/>
      <c r="F25" s="48"/>
      <c r="G25" s="93"/>
      <c r="H25" s="51"/>
    </row>
    <row r="26" spans="1:8" ht="12.75" customHeight="1">
      <c r="A26" s="12" t="s">
        <v>28</v>
      </c>
      <c r="B26" s="3"/>
      <c r="C26" s="3"/>
      <c r="D26" s="3"/>
      <c r="E26" s="3"/>
      <c r="F26" s="3"/>
      <c r="G26" s="80">
        <v>44448.4</v>
      </c>
      <c r="H26" s="37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ROUND(G26*0.302,2)+178.35</f>
        <v>13601.77</v>
      </c>
      <c r="H27" s="81"/>
    </row>
    <row r="28" spans="1:8" ht="12.75" customHeight="1">
      <c r="A28" s="12" t="s">
        <v>8</v>
      </c>
      <c r="B28" s="3"/>
      <c r="C28" s="3"/>
      <c r="D28" s="3"/>
      <c r="E28" s="3"/>
      <c r="F28" s="3"/>
      <c r="G28" s="80">
        <v>1668.96</v>
      </c>
      <c r="H28" s="37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1914.86</v>
      </c>
      <c r="H29" s="37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39566.02</v>
      </c>
      <c r="H30" s="81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4">
        <v>0</v>
      </c>
      <c r="H31" s="37"/>
    </row>
    <row r="32" spans="1:8" ht="12.75" customHeight="1" thickBot="1">
      <c r="A32" s="60" t="s">
        <v>26</v>
      </c>
      <c r="B32" s="61"/>
      <c r="C32" s="61"/>
      <c r="D32" s="61"/>
      <c r="E32" s="61"/>
      <c r="F32" s="62"/>
      <c r="G32" s="95">
        <f>G33+G39+G44+G49+G54+G55+G56</f>
        <v>254691.51440000004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5">
        <f>SUM(G34:G38)</f>
        <v>142545.62440000003</v>
      </c>
      <c r="H33" s="53"/>
    </row>
    <row r="34" spans="1:8" ht="12.75" customHeight="1">
      <c r="A34" s="12" t="s">
        <v>34</v>
      </c>
      <c r="B34" s="3"/>
      <c r="C34" s="3"/>
      <c r="D34" s="3"/>
      <c r="E34" s="3"/>
      <c r="F34" s="3"/>
      <c r="G34" s="80">
        <v>105932.2</v>
      </c>
      <c r="H34" s="37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31991.5244</v>
      </c>
      <c r="H35" s="33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1509.04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80">
        <v>2808.63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304.23</v>
      </c>
      <c r="H38" s="33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8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14</v>
      </c>
      <c r="B42" s="5"/>
      <c r="C42" s="5"/>
      <c r="D42" s="5"/>
      <c r="E42" s="5"/>
      <c r="F42" s="5"/>
      <c r="G42" s="82">
        <v>0</v>
      </c>
      <c r="H42" s="32"/>
    </row>
    <row r="43" spans="1:8" ht="12.75" customHeight="1">
      <c r="A43" s="12" t="s">
        <v>15</v>
      </c>
      <c r="B43" s="3"/>
      <c r="C43" s="3"/>
      <c r="D43" s="3"/>
      <c r="E43" s="3"/>
      <c r="F43" s="3"/>
      <c r="G43" s="80">
        <v>0</v>
      </c>
      <c r="H43" s="37"/>
    </row>
    <row r="44" spans="1:8" ht="12.75" customHeight="1">
      <c r="A44" s="45" t="s">
        <v>36</v>
      </c>
      <c r="B44" s="56"/>
      <c r="C44" s="56"/>
      <c r="D44" s="56"/>
      <c r="E44" s="56"/>
      <c r="F44" s="56"/>
      <c r="G44" s="86">
        <f>SUM(G45:G48)</f>
        <v>101859.22</v>
      </c>
      <c r="H44" s="57"/>
    </row>
    <row r="45" spans="1:8" ht="12.75" customHeight="1">
      <c r="A45" s="10" t="s">
        <v>16</v>
      </c>
      <c r="B45" s="2"/>
      <c r="C45" s="2"/>
      <c r="D45" s="2"/>
      <c r="E45" s="2"/>
      <c r="F45" s="2"/>
      <c r="G45" s="83">
        <v>78232.89</v>
      </c>
      <c r="H45" s="34"/>
    </row>
    <row r="46" spans="1:8" ht="12.75" customHeight="1">
      <c r="A46" s="11" t="s">
        <v>37</v>
      </c>
      <c r="B46" s="5"/>
      <c r="C46" s="5"/>
      <c r="D46" s="5"/>
      <c r="E46" s="5"/>
      <c r="F46" s="5"/>
      <c r="G46" s="82">
        <f>ROUND(G45*0.302,2)</f>
        <v>23626.33</v>
      </c>
      <c r="H46" s="32"/>
    </row>
    <row r="47" spans="1:8" ht="12.75" customHeight="1">
      <c r="A47" s="11" t="s">
        <v>17</v>
      </c>
      <c r="B47" s="5"/>
      <c r="C47" s="5"/>
      <c r="D47" s="5"/>
      <c r="E47" s="5"/>
      <c r="F47" s="5"/>
      <c r="G47" s="84">
        <v>0</v>
      </c>
      <c r="H47" s="36"/>
    </row>
    <row r="48" spans="1:8" ht="12.75" customHeight="1">
      <c r="A48" s="13" t="s">
        <v>18</v>
      </c>
      <c r="B48" s="4"/>
      <c r="C48" s="4"/>
      <c r="D48" s="4"/>
      <c r="E48" s="4"/>
      <c r="F48" s="4"/>
      <c r="G48" s="84">
        <v>0</v>
      </c>
      <c r="H48" s="36"/>
    </row>
    <row r="49" spans="1:8" ht="12.75" customHeight="1">
      <c r="A49" s="52" t="s">
        <v>40</v>
      </c>
      <c r="B49" s="59"/>
      <c r="C49" s="59"/>
      <c r="D49" s="59"/>
      <c r="E49" s="59"/>
      <c r="F49" s="59"/>
      <c r="G49" s="85">
        <f>SUM(G50+G51+G52+G53)</f>
        <v>0</v>
      </c>
      <c r="H49" s="53"/>
    </row>
    <row r="50" spans="1:8" ht="12.75" customHeight="1">
      <c r="A50" s="10" t="s">
        <v>43</v>
      </c>
      <c r="B50" s="2"/>
      <c r="C50" s="2"/>
      <c r="D50" s="2"/>
      <c r="E50" s="2"/>
      <c r="F50" s="2"/>
      <c r="G50" s="84">
        <v>0</v>
      </c>
      <c r="H50" s="36"/>
    </row>
    <row r="51" spans="1:8" ht="12.75" customHeight="1">
      <c r="A51" s="11" t="s">
        <v>41</v>
      </c>
      <c r="B51" s="5"/>
      <c r="C51" s="5"/>
      <c r="D51" s="5"/>
      <c r="E51" s="5"/>
      <c r="F51" s="5"/>
      <c r="G51" s="84">
        <f>ROUND(G50*0.302,2)</f>
        <v>0</v>
      </c>
      <c r="H51" s="36"/>
    </row>
    <row r="52" spans="1:8" ht="12.75" customHeight="1">
      <c r="A52" s="11" t="s">
        <v>44</v>
      </c>
      <c r="B52" s="5"/>
      <c r="C52" s="5"/>
      <c r="D52" s="5"/>
      <c r="E52" s="5"/>
      <c r="F52" s="5"/>
      <c r="G52" s="84">
        <v>0</v>
      </c>
      <c r="H52" s="36"/>
    </row>
    <row r="53" spans="1:8" ht="12.75" customHeight="1">
      <c r="A53" s="13" t="s">
        <v>42</v>
      </c>
      <c r="B53" s="4"/>
      <c r="C53" s="4"/>
      <c r="D53" s="4"/>
      <c r="E53" s="4"/>
      <c r="F53" s="4"/>
      <c r="G53" s="84">
        <v>0</v>
      </c>
      <c r="H53" s="36"/>
    </row>
    <row r="54" spans="1:8" ht="12.75" customHeight="1">
      <c r="A54" s="52" t="s">
        <v>46</v>
      </c>
      <c r="B54" s="59"/>
      <c r="C54" s="59"/>
      <c r="D54" s="59"/>
      <c r="E54" s="59"/>
      <c r="F54" s="59"/>
      <c r="G54" s="85">
        <v>0</v>
      </c>
      <c r="H54" s="53"/>
    </row>
    <row r="55" spans="1:8" ht="12.75" customHeight="1">
      <c r="A55" s="52" t="s">
        <v>47</v>
      </c>
      <c r="B55" s="59"/>
      <c r="C55" s="59"/>
      <c r="D55" s="59"/>
      <c r="E55" s="59"/>
      <c r="F55" s="59"/>
      <c r="G55" s="86">
        <v>3588.19</v>
      </c>
      <c r="H55" s="57"/>
    </row>
    <row r="56" spans="1:8" ht="12.75" customHeight="1" thickBot="1">
      <c r="A56" s="54" t="s">
        <v>48</v>
      </c>
      <c r="B56" s="58"/>
      <c r="C56" s="58"/>
      <c r="D56" s="58"/>
      <c r="E56" s="58"/>
      <c r="F56" s="58"/>
      <c r="G56" s="87">
        <v>6698.48</v>
      </c>
      <c r="H56" s="71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6">
        <v>23441.66</v>
      </c>
      <c r="H57" s="72"/>
    </row>
    <row r="58" spans="1:8" ht="12.75" customHeight="1" thickBot="1">
      <c r="A58" s="63" t="s">
        <v>55</v>
      </c>
      <c r="B58" s="64"/>
      <c r="C58" s="64"/>
      <c r="D58" s="64"/>
      <c r="E58" s="64"/>
      <c r="F58" s="64"/>
      <c r="G58" s="97">
        <v>0</v>
      </c>
      <c r="H58" s="55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98">
        <f>ROUND(G3*1.43*3,2)</f>
        <v>14448.72</v>
      </c>
      <c r="H59" s="105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98">
        <v>0</v>
      </c>
      <c r="H60" s="105"/>
    </row>
    <row r="61" spans="1:8" ht="12.75" customHeight="1">
      <c r="A61" s="18" t="s">
        <v>58</v>
      </c>
      <c r="B61" s="9"/>
      <c r="C61" s="9"/>
      <c r="D61" s="9"/>
      <c r="E61" s="9"/>
      <c r="F61" s="9"/>
      <c r="G61" s="96">
        <f>ROUND((G9+G13+H9)*20%,2)</f>
        <v>145329.12</v>
      </c>
      <c r="H61" s="72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99"/>
      <c r="H62" s="106"/>
    </row>
    <row r="63" spans="1:8" ht="12.75" customHeight="1" thickBot="1">
      <c r="A63" s="65" t="s">
        <v>63</v>
      </c>
      <c r="B63" s="7"/>
      <c r="C63" s="7"/>
      <c r="D63" s="7"/>
      <c r="E63" s="7"/>
      <c r="F63" s="7"/>
      <c r="G63" s="100">
        <f>(G9+G13+H9)*1%</f>
        <v>7266.4558</v>
      </c>
      <c r="H63" s="107"/>
    </row>
    <row r="64" spans="1:8" ht="12.75" customHeight="1" thickBot="1">
      <c r="A64" s="65" t="s">
        <v>64</v>
      </c>
      <c r="B64" s="7"/>
      <c r="C64" s="7"/>
      <c r="D64" s="7"/>
      <c r="E64" s="7"/>
      <c r="F64" s="7"/>
      <c r="G64" s="100">
        <v>9463.92</v>
      </c>
      <c r="H64" s="107"/>
    </row>
    <row r="65" spans="1:8" ht="12.75" customHeight="1" thickBot="1">
      <c r="A65" s="65" t="s">
        <v>59</v>
      </c>
      <c r="B65" s="7"/>
      <c r="C65" s="7"/>
      <c r="D65" s="7"/>
      <c r="E65" s="7"/>
      <c r="F65" s="7"/>
      <c r="G65" s="73">
        <f>SUM(G66:G67)</f>
        <v>9810.24</v>
      </c>
      <c r="H65" s="74"/>
    </row>
    <row r="66" spans="1:8" ht="12.75" customHeight="1">
      <c r="A66" s="42" t="s">
        <v>76</v>
      </c>
      <c r="B66" s="43"/>
      <c r="C66" s="43"/>
      <c r="D66" s="43"/>
      <c r="E66" s="43"/>
      <c r="F66" s="4"/>
      <c r="G66" s="113">
        <v>1830.24</v>
      </c>
      <c r="H66" s="108"/>
    </row>
    <row r="67" spans="1:8" ht="12.75" customHeight="1" thickBot="1">
      <c r="A67" s="42" t="s">
        <v>77</v>
      </c>
      <c r="B67" s="43"/>
      <c r="C67" s="43"/>
      <c r="D67" s="43"/>
      <c r="E67" s="43"/>
      <c r="F67" s="4"/>
      <c r="G67" s="79">
        <v>7980</v>
      </c>
      <c r="H67" s="108"/>
    </row>
    <row r="68" spans="1:8" ht="12.75" customHeight="1">
      <c r="A68" s="67" t="s">
        <v>60</v>
      </c>
      <c r="B68" s="68"/>
      <c r="C68" s="68"/>
      <c r="D68" s="68"/>
      <c r="E68" s="68"/>
      <c r="F68" s="69"/>
      <c r="G68" s="76">
        <v>0</v>
      </c>
      <c r="H68" s="109"/>
    </row>
    <row r="69" spans="1:8" ht="12.75" customHeight="1" thickBot="1">
      <c r="A69" s="22" t="s">
        <v>62</v>
      </c>
      <c r="B69" s="66"/>
      <c r="C69" s="66"/>
      <c r="D69" s="66"/>
      <c r="E69" s="66"/>
      <c r="F69" s="66"/>
      <c r="G69" s="77">
        <f>ROUND(G68*0.271,2)+869.4</f>
        <v>869.4</v>
      </c>
      <c r="H69" s="75"/>
    </row>
    <row r="70" spans="1:8" ht="12.75" customHeight="1" thickBot="1">
      <c r="A70" s="22" t="s">
        <v>69</v>
      </c>
      <c r="B70" s="66"/>
      <c r="C70" s="66"/>
      <c r="D70" s="66"/>
      <c r="E70" s="66"/>
      <c r="F70" s="66"/>
      <c r="G70" s="77">
        <v>33859.47</v>
      </c>
      <c r="H70" s="75"/>
    </row>
    <row r="71" spans="1:8" ht="12.75" customHeight="1" thickBot="1">
      <c r="A71" s="22" t="s">
        <v>75</v>
      </c>
      <c r="B71" s="66"/>
      <c r="C71" s="66"/>
      <c r="D71" s="66"/>
      <c r="E71" s="66"/>
      <c r="F71" s="66"/>
      <c r="G71" s="77">
        <v>38018.11</v>
      </c>
      <c r="H71" s="75"/>
    </row>
    <row r="72" spans="1:8" ht="12.75" customHeight="1" thickBot="1">
      <c r="A72" s="38" t="s">
        <v>19</v>
      </c>
      <c r="B72" s="39"/>
      <c r="C72" s="39"/>
      <c r="D72" s="39"/>
      <c r="E72" s="39"/>
      <c r="F72" s="39"/>
      <c r="G72" s="91">
        <f>SUM(G17+G24+G32+G57+G58+G59+G60+G61+G63+G64+G65+G68+G69+G70+G71)</f>
        <v>683981.4902</v>
      </c>
      <c r="H72" s="35"/>
    </row>
    <row r="73" spans="1:8" ht="12.75" customHeight="1" thickBot="1">
      <c r="A73" s="40" t="s">
        <v>79</v>
      </c>
      <c r="B73" s="39"/>
      <c r="C73" s="39"/>
      <c r="D73" s="39"/>
      <c r="E73" s="39"/>
      <c r="F73" s="39"/>
      <c r="G73" s="101">
        <f>SUM(G6+G15-G72)</f>
        <v>257318.69979999994</v>
      </c>
      <c r="H73" s="41"/>
    </row>
    <row r="74" spans="1:7" ht="12.75" customHeight="1">
      <c r="A74" t="s">
        <v>20</v>
      </c>
      <c r="G74" t="s">
        <v>67</v>
      </c>
    </row>
    <row r="75" ht="12.75" customHeight="1">
      <c r="A75" t="s">
        <v>65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2020-03-04T09:45:01Z</cp:lastPrinted>
  <dcterms:created xsi:type="dcterms:W3CDTF">1996-10-08T23:32:33Z</dcterms:created>
  <dcterms:modified xsi:type="dcterms:W3CDTF">2020-03-30T13:02:48Z</dcterms:modified>
  <cp:category/>
  <cp:version/>
  <cp:contentType/>
  <cp:contentStatus/>
</cp:coreProperties>
</file>