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<sst xmlns="http://schemas.openxmlformats.org/spreadsheetml/2006/main" count="77" uniqueCount="76">
  <si>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</si>
  <si>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</si>
  <si>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</si>
  <si>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</si>
  <si>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</si>
  <si>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</si>
  <si>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</si>
  <si>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</si>
  <si>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</si>
  <si>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</si>
  <si>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</si>
  <si>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</si>
  <si>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</si>
  <si>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</si>
  <si>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</si>
  <si>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</si>
  <si>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</si>
  <si>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</si>
  <si>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</si>
  <si>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</si>
  <si>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</si>
  <si>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</si>
  <si>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</si>
  <si>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</si>
  <si>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</si>
  <si>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</si>
  <si>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</si>
  <si>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</si>
  <si>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</si>
  <si>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</si>
  <si>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</si>
  <si>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</si>
  <si>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</si>
  <si>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</si>
  <si>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</si>
  <si>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</si>
  <si>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</si>
  <si>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</si>
  <si>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</si>
  <si>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</si>
  <si>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</si>
  <si>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</si>
  <si>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</si>
  <si>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</si>
  <si>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</si>
  <si>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</si>
  <si>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</si>
  <si>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</si>
  <si>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</si>
  <si>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</si>
  <si>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</si>
  <si>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</si>
  <si>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</si>
  <si>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</si>
  <si>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</si>
  <si>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</si>
  <si>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</si>
  <si>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</si>
  <si>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</si>
  <si>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</si>
  <si>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</si>
  <si>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</si>
  <si>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</si>
  <si>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</si>
  <si>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</si>
  <si>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</si>
  <si>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</si>
  <si>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Ак. Павлова 25</t>
  </si>
  <si>
    <t>Л.И.Швец</t>
  </si>
  <si>
    <t>4.1. Услуги автоподъемника , стороннего транспорта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</si>
  <si>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</si>
  <si>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</si>
  <si>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</si>
  <si>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</si>
  <si>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январь- декабрь 2016 года</t>
  </si>
  <si>
    <t>Остаток (перерасход) переходящий на 01.01.2017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</si>
</sst>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37">
      <selection activeCell="K35" sqref="K35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421875" style="0" customWidth="1"/>
    <col min="8" max="8" width="15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0">
        <v>1327.2</v>
      </c>
      <c r="H3" s="105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0"/>
      <c r="G4" s="90">
        <v>12.45</v>
      </c>
      <c r="H4" s="106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07"/>
      <c r="I5" s="3"/>
      <c r="J5" s="3"/>
    </row>
    <row r="6" spans="1:10" ht="12" customHeight="1">
      <c r="A6" s="73" t="s">
        <v>70</v>
      </c>
      <c r="B6" s="4"/>
      <c r="C6" s="4"/>
      <c r="D6" s="4"/>
      <c r="E6" s="4"/>
      <c r="F6" s="4"/>
      <c r="G6" s="85">
        <v>-49603.21</v>
      </c>
      <c r="H6" s="108"/>
      <c r="I6" s="3"/>
      <c r="J6" s="3"/>
    </row>
    <row r="7" spans="1:8" ht="12" customHeight="1">
      <c r="A7" s="5" t="s">
        <v>71</v>
      </c>
      <c r="B7" s="5"/>
      <c r="C7" s="5"/>
      <c r="D7" s="5"/>
      <c r="E7" s="5"/>
      <c r="F7" s="5"/>
      <c r="G7" s="83">
        <v>16655.81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189126.36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3">
        <v>174521.06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3">
        <f>SUM(G7+G8-G9)</f>
        <v>31261.109999999986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3">
        <v>500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3">
        <v>6000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3">
        <v>6500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84">
        <f>SUM(G11+G12-G13)</f>
        <v>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2">
        <f>G9+G13+H9</f>
        <v>181021.06</v>
      </c>
      <c r="H15" s="109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62</v>
      </c>
      <c r="H16" s="106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12025.720000000001</v>
      </c>
      <c r="H17" s="110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11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9591.62</v>
      </c>
      <c r="H19" s="82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1937.51</v>
      </c>
      <c r="H20" s="82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330</v>
      </c>
      <c r="H21" s="82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166.59</v>
      </c>
      <c r="H22" s="82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35742.51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96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1">
        <v>19408.71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3920.56</v>
      </c>
      <c r="H27" s="82"/>
    </row>
    <row r="28" spans="1:8" ht="12" customHeight="1">
      <c r="A28" s="12" t="s">
        <v>8</v>
      </c>
      <c r="B28" s="3"/>
      <c r="C28" s="3"/>
      <c r="D28" s="3"/>
      <c r="E28" s="3"/>
      <c r="F28" s="3"/>
      <c r="G28" s="81">
        <v>1104.09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638.46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10670.69</v>
      </c>
      <c r="H30" s="82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97">
        <v>0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98">
        <f>G33+G39+G44+G49+G54+G55+G56</f>
        <v>61906.21412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86">
        <f>SUM(G34:G38)</f>
        <v>60412.21412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1">
        <v>48566.06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9810.34412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689.1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1">
        <v>1346.71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89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87">
        <f>SUM(G45:G48)</f>
        <v>0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84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3">
        <f>ROUND(G45*0.2,2)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5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5">
        <v>0</v>
      </c>
      <c r="H48" s="37"/>
    </row>
    <row r="49" spans="1:8" ht="12" customHeight="1">
      <c r="A49" s="54" t="s">
        <v>41</v>
      </c>
      <c r="B49" s="61"/>
      <c r="C49" s="61"/>
      <c r="D49" s="61"/>
      <c r="E49" s="61"/>
      <c r="F49" s="61"/>
      <c r="G49" s="86">
        <f>SUM(G50+G51+G52+G53)</f>
        <v>0</v>
      </c>
      <c r="H49" s="55"/>
    </row>
    <row r="50" spans="1:8" ht="12" customHeight="1">
      <c r="A50" s="10" t="s">
        <v>44</v>
      </c>
      <c r="B50" s="2"/>
      <c r="C50" s="2"/>
      <c r="D50" s="2"/>
      <c r="E50" s="2"/>
      <c r="F50" s="2"/>
      <c r="G50" s="85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85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85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85">
        <v>0</v>
      </c>
      <c r="H53" s="37"/>
    </row>
    <row r="54" spans="1:8" ht="12" customHeight="1">
      <c r="A54" s="54" t="s">
        <v>47</v>
      </c>
      <c r="B54" s="61"/>
      <c r="C54" s="61"/>
      <c r="D54" s="61"/>
      <c r="E54" s="61"/>
      <c r="F54" s="61"/>
      <c r="G54" s="86">
        <v>1164</v>
      </c>
      <c r="H54" s="55"/>
    </row>
    <row r="55" spans="1:8" ht="12" customHeight="1">
      <c r="A55" s="54" t="s">
        <v>48</v>
      </c>
      <c r="B55" s="61"/>
      <c r="C55" s="61"/>
      <c r="D55" s="61"/>
      <c r="E55" s="61"/>
      <c r="F55" s="61"/>
      <c r="G55" s="87">
        <v>330</v>
      </c>
      <c r="H55" s="59"/>
    </row>
    <row r="56" spans="1:8" ht="12" customHeight="1" thickBot="1">
      <c r="A56" s="56" t="s">
        <v>49</v>
      </c>
      <c r="B56" s="60"/>
      <c r="C56" s="60"/>
      <c r="D56" s="60"/>
      <c r="E56" s="60"/>
      <c r="F56" s="60"/>
      <c r="G56" s="88">
        <v>0</v>
      </c>
      <c r="H56" s="7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9">
        <v>2474.19</v>
      </c>
      <c r="H57" s="75"/>
    </row>
    <row r="58" spans="1:8" ht="12" customHeight="1" thickBot="1">
      <c r="A58" s="65" t="s">
        <v>69</v>
      </c>
      <c r="B58" s="66"/>
      <c r="C58" s="66"/>
      <c r="D58" s="66"/>
      <c r="E58" s="66"/>
      <c r="F58" s="66"/>
      <c r="G58" s="100">
        <v>0</v>
      </c>
      <c r="H58" s="57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1">
        <f>ROUND(G3*1.68*K1,2)</f>
        <v>26756.35</v>
      </c>
      <c r="H59" s="112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1">
        <v>0</v>
      </c>
      <c r="H60" s="112"/>
    </row>
    <row r="61" spans="1:8" ht="12" customHeight="1">
      <c r="A61" s="18" t="s">
        <v>59</v>
      </c>
      <c r="B61" s="9"/>
      <c r="C61" s="9"/>
      <c r="D61" s="9"/>
      <c r="E61" s="9"/>
      <c r="F61" s="9"/>
      <c r="G61" s="99">
        <f>ROUND((G9+G13+H9)*20%,2)</f>
        <v>36204.21</v>
      </c>
      <c r="H61" s="75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2"/>
      <c r="H62" s="113"/>
    </row>
    <row r="63" spans="1:8" ht="12" customHeight="1" thickBot="1">
      <c r="A63" s="67" t="s">
        <v>64</v>
      </c>
      <c r="B63" s="7"/>
      <c r="C63" s="7"/>
      <c r="D63" s="7"/>
      <c r="E63" s="7"/>
      <c r="F63" s="7"/>
      <c r="G63" s="103">
        <f>(G9+G13+H9)*1%</f>
        <v>1810.2106</v>
      </c>
      <c r="H63" s="114"/>
    </row>
    <row r="64" spans="1:8" ht="12" customHeight="1" thickBot="1">
      <c r="A64" s="67" t="s">
        <v>65</v>
      </c>
      <c r="B64" s="7"/>
      <c r="C64" s="7"/>
      <c r="D64" s="7"/>
      <c r="E64" s="7"/>
      <c r="F64" s="7"/>
      <c r="G64" s="103">
        <v>1466.59</v>
      </c>
      <c r="H64" s="114"/>
    </row>
    <row r="65" spans="1:8" ht="12" customHeight="1">
      <c r="A65" s="68" t="s">
        <v>60</v>
      </c>
      <c r="B65" s="16"/>
      <c r="C65" s="16"/>
      <c r="D65" s="16"/>
      <c r="E65" s="16"/>
      <c r="F65" s="16"/>
      <c r="G65" s="78">
        <f>SUM(G66:G69)</f>
        <v>0</v>
      </c>
      <c r="H65" s="76"/>
    </row>
    <row r="66" spans="1:8" ht="12" customHeight="1">
      <c r="A66" s="43"/>
      <c r="B66" s="44"/>
      <c r="C66" s="44"/>
      <c r="D66" s="44"/>
      <c r="E66" s="44"/>
      <c r="F66" s="4"/>
      <c r="G66" s="115">
        <v>0</v>
      </c>
      <c r="H66" s="115"/>
    </row>
    <row r="67" spans="1:8" ht="12" customHeight="1">
      <c r="A67" s="94"/>
      <c r="B67" s="95"/>
      <c r="C67" s="95"/>
      <c r="D67" s="95"/>
      <c r="E67" s="95"/>
      <c r="F67" s="95"/>
      <c r="G67" s="115">
        <v>0</v>
      </c>
      <c r="H67" s="115"/>
    </row>
    <row r="68" spans="1:8" ht="12" customHeight="1">
      <c r="A68" s="94"/>
      <c r="B68" s="95"/>
      <c r="C68" s="95"/>
      <c r="D68" s="95"/>
      <c r="E68" s="95"/>
      <c r="F68" s="95"/>
      <c r="G68" s="115">
        <v>0</v>
      </c>
      <c r="H68" s="120"/>
    </row>
    <row r="69" spans="1:8" ht="12" customHeight="1" thickBot="1">
      <c r="A69" s="118"/>
      <c r="B69" s="119"/>
      <c r="C69" s="20"/>
      <c r="D69" s="20"/>
      <c r="E69" s="20"/>
      <c r="F69" s="20"/>
      <c r="G69" s="121">
        <v>0</v>
      </c>
      <c r="H69" s="116"/>
    </row>
    <row r="70" spans="1:8" ht="12" customHeight="1">
      <c r="A70" s="70" t="s">
        <v>61</v>
      </c>
      <c r="B70" s="71"/>
      <c r="C70" s="71"/>
      <c r="D70" s="71"/>
      <c r="E70" s="71"/>
      <c r="F70" s="72"/>
      <c r="G70" s="78">
        <v>0</v>
      </c>
      <c r="H70" s="117"/>
    </row>
    <row r="71" spans="1:8" ht="12" customHeight="1" thickBot="1">
      <c r="A71" s="22" t="s">
        <v>63</v>
      </c>
      <c r="B71" s="69"/>
      <c r="C71" s="69"/>
      <c r="D71" s="69"/>
      <c r="E71" s="69"/>
      <c r="F71" s="69"/>
      <c r="G71" s="79">
        <f>ROUND(G70*0.2,2)</f>
        <v>0</v>
      </c>
      <c r="H71" s="77"/>
    </row>
    <row r="72" spans="1:8" ht="12" customHeight="1" thickBot="1">
      <c r="A72" s="39" t="s">
        <v>19</v>
      </c>
      <c r="B72" s="40"/>
      <c r="C72" s="40"/>
      <c r="D72" s="40"/>
      <c r="E72" s="40"/>
      <c r="F72" s="40"/>
      <c r="G72" s="92">
        <f>SUM(G17+G24+G32+G57+G58+G59+G60+G61+G63+G64+G65+G70+G71)</f>
        <v>178385.99472</v>
      </c>
      <c r="H72" s="36"/>
    </row>
    <row r="73" spans="1:8" ht="12" customHeight="1" thickBot="1">
      <c r="A73" s="41" t="s">
        <v>75</v>
      </c>
      <c r="B73" s="40"/>
      <c r="C73" s="40"/>
      <c r="D73" s="40"/>
      <c r="E73" s="40"/>
      <c r="F73" s="40"/>
      <c r="G73" s="104">
        <f>SUM(G6+G15-G72)</f>
        <v>-46968.14471999998</v>
      </c>
      <c r="H73" s="42"/>
    </row>
    <row r="74" spans="1:7" ht="12" customHeight="1">
      <c r="A74" t="s">
        <v>20</v>
      </c>
      <c r="G74" t="s">
        <v>73</v>
      </c>
    </row>
    <row r="75" spans="1:7" ht="12" customHeight="1">
      <c r="A75" t="s">
        <v>66</v>
      </c>
      <c r="G75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2018-04-02T04:06:33Z</cp:lastPrinted>
  <dcterms:created xsi:type="dcterms:W3CDTF">1996-10-08T23:32:33Z</dcterms:created>
  <dcterms:modified xsi:type="dcterms:W3CDTF">2019-04-23T05:56:32Z</dcterms:modified>
  <cp:category/>
  <cp:version/>
  <cp:contentType/>
  <cp:contentStatus/>
</cp:coreProperties>
</file>