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<sst xmlns="http://schemas.openxmlformats.org/spreadsheetml/2006/main" count="98" uniqueCount="97">
  <si>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</si>
  <si>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</si>
  <si>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</si>
  <si>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</si>
  <si>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</si>
  <si>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</si>
  <si>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</si>
  <si>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</si>
  <si>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</si>
  <si>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</si>
  <si>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</si>
  <si>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</si>
  <si>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</si>
  <si>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</si>
  <si>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</si>
  <si>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</si>
  <si>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</si>
  <si>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</si>
  <si>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</si>
  <si>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</si>
  <si>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</si>
  <si>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</si>
  <si>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</si>
  <si>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</si>
  <si>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</si>
  <si>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</si>
  <si>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</si>
  <si>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</si>
  <si>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</si>
  <si>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</si>
  <si>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</si>
  <si>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</si>
  <si>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</si>
  <si>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</si>
  <si>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</si>
  <si>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</si>
  <si>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</si>
  <si>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</si>
  <si>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</si>
  <si>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</si>
  <si>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</si>
  <si>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</si>
  <si>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</si>
  <si>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</si>
  <si>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</si>
  <si>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</si>
  <si>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</si>
  <si>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</si>
  <si>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</si>
  <si>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</si>
  <si>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</si>
  <si>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</si>
  <si>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</si>
  <si>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</si>
  <si>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</si>
  <si>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</si>
  <si>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</si>
  <si>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19 Марьян.42 к.1</t>
  </si>
  <si>
    <t>ОДН</t>
  </si>
  <si>
    <t>3.2.3. Материалы (моющие средства, дезосредства)</t>
  </si>
  <si>
    <t>Н.Г. Кривошеева</t>
  </si>
  <si>
    <t>С.Г. Захаров</t>
  </si>
  <si>
    <t xml:space="preserve">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</si>
  <si>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</si>
  <si>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</si>
  <si>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</si>
  <si>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</si>
  <si>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>(з/плата с отчислениями АУП,  здание ЖЭУ, коммунальные услуги,квитанции,компьютер и т.д.)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</si>
  <si>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</si>
  <si>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</si>
  <si>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</si>
  <si>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</si>
  <si>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</si>
  <si>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</si>
  <si>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</si>
  <si>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 ОДН</t>
  </si>
  <si>
    <t xml:space="preserve">15. ВДГО </t>
  </si>
  <si>
    <t>7. Страхование лифтов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</si>
  <si>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</si>
  <si>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</si>
  <si>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</si>
  <si>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</si>
  <si>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</si>
  <si>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Диагностика ВДГО</t>
  </si>
  <si>
    <t xml:space="preserve">Изготовление аншлагов </t>
  </si>
  <si>
    <t>Ремонт автоматических ворот</t>
  </si>
  <si>
    <t>10.1. Проведение общих собраний собственников (изготовление документов)</t>
  </si>
  <si>
    <t>Прочистка канализации</t>
  </si>
  <si>
    <t xml:space="preserve">Изготовление и установка изделий ПВХ </t>
  </si>
  <si>
    <t xml:space="preserve">Устройство наружного освещения </t>
  </si>
  <si>
    <t>Замена запорной арматуры ГВС</t>
  </si>
  <si>
    <t xml:space="preserve">Ремонт предподъездных плит подъездов </t>
  </si>
  <si>
    <t>Акт выполненных работ за январь -  декабрь 2020 года.</t>
  </si>
  <si>
    <t>Остаток (перерасход) переходящий на 01.01.2021 года.</t>
  </si>
  <si>
    <t xml:space="preserve">Подготовка схемы на КПТ на объект под размещение сан. площадки </t>
  </si>
  <si>
    <t>Справка о наличии (отсутствиии) права собственности на объект недвижимости</t>
  </si>
  <si>
    <t>Софинансирование работ в рамках муниципальной программы г. Омска "Формирование комфортной городской среды"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</si>
</sst>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52">
      <selection activeCell="J24" sqref="J24"/>
    </sheetView>
  </sheetViews>
  <sheetFormatPr defaultColWidth="9.140625" defaultRowHeight="12" customHeight="1"/>
  <cols>
    <col min="1" max="1" width="10.140625" style="0" customWidth="1"/>
    <col min="6" max="6" width="36.140625" style="0" customWidth="1"/>
    <col min="7" max="7" width="16.140625" style="0" customWidth="1"/>
    <col min="8" max="8" width="15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92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62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6">
        <v>3193.6</v>
      </c>
      <c r="H3" s="91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1"/>
      <c r="G4" s="90">
        <v>19.79</v>
      </c>
      <c r="H4" s="100"/>
      <c r="I4" s="3"/>
      <c r="J4" s="44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87"/>
      <c r="H5" s="102" t="s">
        <v>58</v>
      </c>
    </row>
    <row r="6" spans="1:8" ht="12.75" customHeight="1">
      <c r="A6" s="74" t="s">
        <v>65</v>
      </c>
      <c r="B6" s="4"/>
      <c r="C6" s="4"/>
      <c r="D6" s="4"/>
      <c r="E6" s="4"/>
      <c r="F6" s="4"/>
      <c r="G6" s="85">
        <v>117087.5</v>
      </c>
      <c r="H6" s="101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3">
        <v>86932.49</v>
      </c>
      <c r="H7" s="33">
        <v>6404.21</v>
      </c>
    </row>
    <row r="8" spans="1:8" ht="12.75" customHeight="1">
      <c r="A8" s="13" t="s">
        <v>48</v>
      </c>
      <c r="B8" s="4"/>
      <c r="C8" s="4"/>
      <c r="D8" s="4"/>
      <c r="E8" s="4"/>
      <c r="F8" s="4"/>
      <c r="G8" s="28">
        <v>746836.38</v>
      </c>
      <c r="H8" s="34">
        <v>33343.55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83">
        <v>718918.83</v>
      </c>
      <c r="H9" s="33">
        <v>31710.47</v>
      </c>
    </row>
    <row r="10" spans="1:8" ht="12.75" customHeight="1">
      <c r="A10" s="11" t="s">
        <v>49</v>
      </c>
      <c r="B10" s="5"/>
      <c r="C10" s="5"/>
      <c r="D10" s="5"/>
      <c r="E10" s="5"/>
      <c r="F10" s="5"/>
      <c r="G10" s="83">
        <f>SUM(G7+G8-G9)</f>
        <v>114850.04000000004</v>
      </c>
      <c r="H10" s="33">
        <f>SUM(H7+H8-H9)</f>
        <v>8037.290000000001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3">
        <v>1000</v>
      </c>
      <c r="H11" s="33"/>
    </row>
    <row r="12" spans="1:8" ht="12.75" customHeight="1">
      <c r="A12" s="11" t="s">
        <v>50</v>
      </c>
      <c r="B12" s="5"/>
      <c r="C12" s="5"/>
      <c r="D12" s="5"/>
      <c r="E12" s="5"/>
      <c r="F12" s="5"/>
      <c r="G12" s="83">
        <v>24856.68</v>
      </c>
      <c r="H12" s="33"/>
    </row>
    <row r="13" spans="1:8" ht="12.75" customHeight="1">
      <c r="A13" s="11" t="s">
        <v>51</v>
      </c>
      <c r="B13" s="5"/>
      <c r="C13" s="5"/>
      <c r="D13" s="5"/>
      <c r="E13" s="5"/>
      <c r="F13" s="5"/>
      <c r="G13" s="83">
        <v>25856.68</v>
      </c>
      <c r="H13" s="33"/>
    </row>
    <row r="14" spans="1:8" ht="12.75" customHeight="1" thickBot="1">
      <c r="A14" s="12" t="s">
        <v>52</v>
      </c>
      <c r="B14" s="3"/>
      <c r="C14" s="3"/>
      <c r="D14" s="3"/>
      <c r="E14" s="3"/>
      <c r="F14" s="3"/>
      <c r="G14" s="84">
        <f>SUM(G11+G12-G13)</f>
        <v>0</v>
      </c>
      <c r="H14" s="92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8">
        <f>G9+G13+H9</f>
        <v>776485.98</v>
      </c>
      <c r="H15" s="36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89" t="s">
        <v>55</v>
      </c>
      <c r="H16" s="103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45890.6</v>
      </c>
      <c r="H17" s="93"/>
    </row>
    <row r="18" spans="1:8" ht="12.75" customHeight="1" thickBot="1">
      <c r="A18" s="51" t="s">
        <v>31</v>
      </c>
      <c r="B18" s="20"/>
      <c r="C18" s="20"/>
      <c r="D18" s="20"/>
      <c r="E18" s="20"/>
      <c r="F18" s="20"/>
      <c r="G18" s="54"/>
      <c r="H18" s="9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25222.11</v>
      </c>
      <c r="H19" s="82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7617.08</v>
      </c>
      <c r="H20" s="82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412.02</v>
      </c>
      <c r="H21" s="82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759.39</v>
      </c>
      <c r="H22" s="82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11880</v>
      </c>
      <c r="H23" s="47"/>
    </row>
    <row r="24" spans="1:8" ht="12.75" customHeight="1">
      <c r="A24" s="18" t="s">
        <v>7</v>
      </c>
      <c r="B24" s="9"/>
      <c r="C24" s="9"/>
      <c r="D24" s="9"/>
      <c r="E24" s="9"/>
      <c r="F24" s="50"/>
      <c r="G24" s="53">
        <f>SUM(G26:G31)</f>
        <v>124617.41</v>
      </c>
      <c r="H24" s="53"/>
    </row>
    <row r="25" spans="1:8" ht="12.75" customHeight="1" thickBot="1">
      <c r="A25" s="19" t="s">
        <v>24</v>
      </c>
      <c r="B25" s="20"/>
      <c r="C25" s="20"/>
      <c r="D25" s="20"/>
      <c r="E25" s="20"/>
      <c r="F25" s="52"/>
      <c r="G25" s="55"/>
      <c r="H25" s="55"/>
    </row>
    <row r="26" spans="1:8" ht="12.75" customHeight="1">
      <c r="A26" s="12" t="s">
        <v>27</v>
      </c>
      <c r="B26" s="3"/>
      <c r="C26" s="3"/>
      <c r="D26" s="3"/>
      <c r="E26" s="3"/>
      <c r="F26" s="3"/>
      <c r="G26" s="38">
        <v>54697.56</v>
      </c>
      <c r="H26" s="38"/>
    </row>
    <row r="27" spans="1:8" ht="12.75" customHeight="1">
      <c r="A27" s="11" t="s">
        <v>30</v>
      </c>
      <c r="B27" s="5"/>
      <c r="C27" s="5"/>
      <c r="D27" s="5"/>
      <c r="E27" s="5"/>
      <c r="F27" s="5"/>
      <c r="G27" s="34">
        <f>ROUND(G26*0.302,2)+174.94</f>
        <v>16693.6</v>
      </c>
      <c r="H27" s="82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10786.96</v>
      </c>
      <c r="H28" s="38"/>
    </row>
    <row r="29" spans="1:8" ht="12.75" customHeight="1">
      <c r="A29" s="11" t="s">
        <v>20</v>
      </c>
      <c r="B29" s="5"/>
      <c r="C29" s="5"/>
      <c r="D29" s="5"/>
      <c r="E29" s="5"/>
      <c r="F29" s="5"/>
      <c r="G29" s="46">
        <v>2354.16</v>
      </c>
      <c r="H29" s="38"/>
    </row>
    <row r="30" spans="1:8" ht="12.75" customHeight="1">
      <c r="A30" s="11" t="s">
        <v>21</v>
      </c>
      <c r="B30" s="5"/>
      <c r="C30" s="5"/>
      <c r="D30" s="5"/>
      <c r="E30" s="5"/>
      <c r="F30" s="25"/>
      <c r="G30" s="34">
        <v>40085.13</v>
      </c>
      <c r="H30" s="82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47">
        <v>0</v>
      </c>
      <c r="H31" s="38"/>
    </row>
    <row r="32" spans="1:8" ht="12.75" customHeight="1" thickBot="1">
      <c r="A32" s="64" t="s">
        <v>25</v>
      </c>
      <c r="B32" s="65"/>
      <c r="C32" s="65"/>
      <c r="D32" s="65"/>
      <c r="E32" s="65"/>
      <c r="F32" s="66"/>
      <c r="G32" s="45">
        <f>G33+G39+G44+G49+G54+G55+G56</f>
        <v>190438.78198</v>
      </c>
      <c r="H32" s="45"/>
    </row>
    <row r="33" spans="1:8" ht="12.75" customHeight="1">
      <c r="A33" s="56" t="s">
        <v>9</v>
      </c>
      <c r="B33" s="63"/>
      <c r="C33" s="63"/>
      <c r="D33" s="63"/>
      <c r="E33" s="63"/>
      <c r="F33" s="63"/>
      <c r="G33" s="57">
        <f>SUM(G34:G38)</f>
        <v>123773.50198</v>
      </c>
      <c r="H33" s="57"/>
    </row>
    <row r="34" spans="1:8" ht="12.75" customHeight="1">
      <c r="A34" s="12" t="s">
        <v>33</v>
      </c>
      <c r="B34" s="3"/>
      <c r="C34" s="3"/>
      <c r="D34" s="3"/>
      <c r="E34" s="3"/>
      <c r="F34" s="3"/>
      <c r="G34" s="38">
        <v>90782.49</v>
      </c>
      <c r="H34" s="38"/>
    </row>
    <row r="35" spans="1:8" ht="12.75" customHeight="1">
      <c r="A35" s="11" t="s">
        <v>32</v>
      </c>
      <c r="B35" s="5"/>
      <c r="C35" s="5"/>
      <c r="D35" s="5"/>
      <c r="E35" s="5"/>
      <c r="F35" s="5"/>
      <c r="G35" s="34">
        <f>G34*0.302</f>
        <v>27416.311980000002</v>
      </c>
      <c r="H35" s="34"/>
    </row>
    <row r="36" spans="1:8" ht="12.75" customHeight="1">
      <c r="A36" s="11" t="s">
        <v>44</v>
      </c>
      <c r="B36" s="5"/>
      <c r="C36" s="5"/>
      <c r="D36" s="5"/>
      <c r="E36" s="5"/>
      <c r="F36" s="5"/>
      <c r="G36" s="34">
        <v>1833.64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3741.06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 customHeight="1">
      <c r="A39" s="58" t="s">
        <v>12</v>
      </c>
      <c r="B39" s="62"/>
      <c r="C39" s="62"/>
      <c r="D39" s="62"/>
      <c r="E39" s="62"/>
      <c r="F39" s="62"/>
      <c r="G39" s="59">
        <f>SUM(G40:G43)</f>
        <v>0</v>
      </c>
      <c r="H39" s="59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34</v>
      </c>
      <c r="B41" s="3"/>
      <c r="C41" s="3"/>
      <c r="D41" s="3"/>
      <c r="E41" s="3"/>
      <c r="F41" s="3"/>
      <c r="G41" s="34">
        <f>G40*0.302</f>
        <v>0</v>
      </c>
      <c r="H41" s="34"/>
    </row>
    <row r="42" spans="1:8" ht="12.75" customHeight="1">
      <c r="A42" s="11" t="s">
        <v>59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14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8" t="s">
        <v>35</v>
      </c>
      <c r="B44" s="60"/>
      <c r="C44" s="60"/>
      <c r="D44" s="60"/>
      <c r="E44" s="60"/>
      <c r="F44" s="60"/>
      <c r="G44" s="61">
        <f>SUM(G45:G48)</f>
        <v>53652.48</v>
      </c>
      <c r="H44" s="61"/>
    </row>
    <row r="45" spans="1:8" ht="12.75" customHeight="1">
      <c r="A45" s="10" t="s">
        <v>15</v>
      </c>
      <c r="B45" s="2"/>
      <c r="C45" s="2"/>
      <c r="D45" s="2"/>
      <c r="E45" s="2"/>
      <c r="F45" s="2"/>
      <c r="G45" s="35">
        <v>53652.48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33">
        <f>ROUND((G45-53652.48)*0.302,2)</f>
        <v>0</v>
      </c>
      <c r="H46" s="33"/>
    </row>
    <row r="47" spans="1:8" ht="12.75" customHeight="1">
      <c r="A47" s="11" t="s">
        <v>16</v>
      </c>
      <c r="B47" s="5"/>
      <c r="C47" s="5"/>
      <c r="D47" s="5"/>
      <c r="E47" s="5"/>
      <c r="F47" s="5"/>
      <c r="G47" s="37">
        <v>0</v>
      </c>
      <c r="H47" s="37"/>
    </row>
    <row r="48" spans="1:8" ht="12.75" customHeight="1">
      <c r="A48" s="13" t="s">
        <v>17</v>
      </c>
      <c r="B48" s="4"/>
      <c r="C48" s="4"/>
      <c r="D48" s="4"/>
      <c r="E48" s="4"/>
      <c r="F48" s="4"/>
      <c r="G48" s="37">
        <v>0</v>
      </c>
      <c r="H48" s="37"/>
    </row>
    <row r="49" spans="1:8" ht="12.75" customHeight="1">
      <c r="A49" s="56" t="s">
        <v>39</v>
      </c>
      <c r="B49" s="63"/>
      <c r="C49" s="63"/>
      <c r="D49" s="63"/>
      <c r="E49" s="63"/>
      <c r="F49" s="63"/>
      <c r="G49" s="57">
        <f>SUM(G50+G51+G52+G53)</f>
        <v>0</v>
      </c>
      <c r="H49" s="57"/>
    </row>
    <row r="50" spans="1:8" ht="12.75" customHeight="1">
      <c r="A50" s="10" t="s">
        <v>42</v>
      </c>
      <c r="B50" s="2"/>
      <c r="C50" s="2"/>
      <c r="D50" s="2"/>
      <c r="E50" s="2"/>
      <c r="F50" s="2"/>
      <c r="G50" s="37">
        <v>0</v>
      </c>
      <c r="H50" s="37"/>
    </row>
    <row r="51" spans="1:8" ht="12.75" customHeight="1">
      <c r="A51" s="11" t="s">
        <v>40</v>
      </c>
      <c r="B51" s="5"/>
      <c r="C51" s="5"/>
      <c r="D51" s="5"/>
      <c r="E51" s="5"/>
      <c r="F51" s="5"/>
      <c r="G51" s="37">
        <f>ROUND(G50*0.302,2)</f>
        <v>0</v>
      </c>
      <c r="H51" s="37"/>
    </row>
    <row r="52" spans="1:8" ht="12.75" customHeight="1">
      <c r="A52" s="11" t="s">
        <v>43</v>
      </c>
      <c r="B52" s="5"/>
      <c r="C52" s="5"/>
      <c r="D52" s="5"/>
      <c r="E52" s="5"/>
      <c r="F52" s="5"/>
      <c r="G52" s="37">
        <v>0</v>
      </c>
      <c r="H52" s="37"/>
    </row>
    <row r="53" spans="1:8" ht="12.75" customHeight="1">
      <c r="A53" s="13" t="s">
        <v>41</v>
      </c>
      <c r="B53" s="4"/>
      <c r="C53" s="4"/>
      <c r="D53" s="4"/>
      <c r="E53" s="4"/>
      <c r="F53" s="4"/>
      <c r="G53" s="37">
        <v>0</v>
      </c>
      <c r="H53" s="37"/>
    </row>
    <row r="54" spans="1:8" ht="12.75" customHeight="1">
      <c r="A54" s="56" t="s">
        <v>45</v>
      </c>
      <c r="B54" s="63"/>
      <c r="C54" s="63"/>
      <c r="D54" s="63"/>
      <c r="E54" s="63"/>
      <c r="F54" s="63"/>
      <c r="G54" s="57">
        <v>233.65</v>
      </c>
      <c r="H54" s="57"/>
    </row>
    <row r="55" spans="1:8" ht="12.75" customHeight="1">
      <c r="A55" s="56" t="s">
        <v>46</v>
      </c>
      <c r="B55" s="63"/>
      <c r="C55" s="63"/>
      <c r="D55" s="63"/>
      <c r="E55" s="63"/>
      <c r="F55" s="63"/>
      <c r="G55" s="61">
        <v>3274.63</v>
      </c>
      <c r="H55" s="61"/>
    </row>
    <row r="56" spans="1:8" ht="12.75" customHeight="1" thickBot="1">
      <c r="A56" s="58" t="s">
        <v>47</v>
      </c>
      <c r="B56" s="62"/>
      <c r="C56" s="62"/>
      <c r="D56" s="62"/>
      <c r="E56" s="62"/>
      <c r="F56" s="62"/>
      <c r="G56" s="75">
        <v>9504.52</v>
      </c>
      <c r="H56" s="75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76">
        <v>18011.34</v>
      </c>
      <c r="H57" s="76"/>
    </row>
    <row r="58" spans="1:8" ht="12.75" customHeight="1" thickBot="1">
      <c r="A58" s="67" t="s">
        <v>53</v>
      </c>
      <c r="B58" s="68"/>
      <c r="C58" s="68"/>
      <c r="D58" s="68"/>
      <c r="E58" s="68"/>
      <c r="F58" s="68"/>
      <c r="G58" s="77">
        <v>0</v>
      </c>
      <c r="H58" s="59"/>
    </row>
    <row r="59" spans="1:8" ht="12.75" customHeight="1" thickBot="1">
      <c r="A59" s="21" t="s">
        <v>68</v>
      </c>
      <c r="B59" s="7"/>
      <c r="C59" s="7"/>
      <c r="D59" s="7"/>
      <c r="E59" s="7"/>
      <c r="F59" s="7"/>
      <c r="G59" s="78">
        <v>3832</v>
      </c>
      <c r="H59" s="95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78">
        <v>0</v>
      </c>
      <c r="H60" s="95"/>
    </row>
    <row r="61" spans="1:8" ht="12.75" customHeight="1" thickBot="1">
      <c r="A61" s="18" t="s">
        <v>77</v>
      </c>
      <c r="B61" s="9"/>
      <c r="C61" s="9"/>
      <c r="D61" s="9"/>
      <c r="E61" s="9"/>
      <c r="F61" s="9"/>
      <c r="G61" s="95">
        <v>0</v>
      </c>
      <c r="H61" s="95"/>
    </row>
    <row r="62" spans="1:8" ht="12.75" customHeight="1">
      <c r="A62" s="18" t="s">
        <v>69</v>
      </c>
      <c r="B62" s="9"/>
      <c r="C62" s="9"/>
      <c r="D62" s="9"/>
      <c r="E62" s="9"/>
      <c r="F62" s="9"/>
      <c r="G62" s="76">
        <f>ROUND((G9+G13+H9)*20%,2)</f>
        <v>155297.2</v>
      </c>
      <c r="H62" s="76"/>
    </row>
    <row r="63" spans="1:8" ht="12.75" customHeight="1" thickBot="1">
      <c r="A63" s="19" t="s">
        <v>67</v>
      </c>
      <c r="B63" s="20"/>
      <c r="C63" s="20"/>
      <c r="D63" s="20"/>
      <c r="E63" s="20"/>
      <c r="F63" s="20"/>
      <c r="G63" s="49"/>
      <c r="H63" s="96"/>
    </row>
    <row r="64" spans="1:8" ht="12.75" customHeight="1" thickBot="1">
      <c r="A64" s="69" t="s">
        <v>70</v>
      </c>
      <c r="B64" s="7"/>
      <c r="C64" s="7"/>
      <c r="D64" s="7"/>
      <c r="E64" s="7"/>
      <c r="F64" s="7"/>
      <c r="G64" s="79">
        <f>(G9+H9+G13)*1%</f>
        <v>7764.8598</v>
      </c>
      <c r="H64" s="97"/>
    </row>
    <row r="65" spans="1:8" ht="12.75" customHeight="1" thickBot="1">
      <c r="A65" s="69" t="s">
        <v>71</v>
      </c>
      <c r="B65" s="7"/>
      <c r="C65" s="7"/>
      <c r="D65" s="7"/>
      <c r="E65" s="7"/>
      <c r="F65" s="7"/>
      <c r="G65" s="79">
        <f>G66+G67+G68+G69+G70+G71</f>
        <v>10660.76</v>
      </c>
      <c r="H65" s="79"/>
    </row>
    <row r="66" spans="1:8" s="31" customFormat="1" ht="12.75" customHeight="1">
      <c r="A66" s="104" t="s">
        <v>86</v>
      </c>
      <c r="B66" s="5"/>
      <c r="C66" s="5"/>
      <c r="D66" s="5"/>
      <c r="E66" s="5"/>
      <c r="F66" s="5"/>
      <c r="G66" s="116">
        <v>500</v>
      </c>
      <c r="H66" s="111"/>
    </row>
    <row r="67" spans="1:8" s="31" customFormat="1" ht="12.75" customHeight="1">
      <c r="A67" s="105" t="s">
        <v>78</v>
      </c>
      <c r="B67" s="5"/>
      <c r="C67" s="5"/>
      <c r="D67" s="5"/>
      <c r="E67" s="5"/>
      <c r="F67" s="5"/>
      <c r="G67" s="107"/>
      <c r="H67" s="99"/>
    </row>
    <row r="68" spans="1:8" s="31" customFormat="1" ht="12.75" customHeight="1">
      <c r="A68" s="105" t="s">
        <v>79</v>
      </c>
      <c r="B68" s="5"/>
      <c r="C68" s="5"/>
      <c r="D68" s="5"/>
      <c r="E68" s="5"/>
      <c r="F68" s="5"/>
      <c r="G68" s="107">
        <v>5748.48</v>
      </c>
      <c r="H68" s="99"/>
    </row>
    <row r="69" spans="1:8" s="31" customFormat="1" ht="12.75" customHeight="1">
      <c r="A69" s="105" t="s">
        <v>80</v>
      </c>
      <c r="B69" s="5"/>
      <c r="C69" s="5"/>
      <c r="D69" s="5"/>
      <c r="E69" s="5"/>
      <c r="F69" s="5"/>
      <c r="G69" s="107">
        <v>3172.28</v>
      </c>
      <c r="H69" s="99"/>
    </row>
    <row r="70" spans="1:8" s="31" customFormat="1" ht="12.75" customHeight="1">
      <c r="A70" s="105" t="s">
        <v>81</v>
      </c>
      <c r="B70" s="5"/>
      <c r="C70" s="5"/>
      <c r="D70" s="5"/>
      <c r="E70" s="5"/>
      <c r="F70" s="5"/>
      <c r="G70" s="107">
        <v>1150</v>
      </c>
      <c r="H70" s="99"/>
    </row>
    <row r="71" spans="1:8" ht="29.25" customHeight="1" thickBot="1">
      <c r="A71" s="119" t="s">
        <v>82</v>
      </c>
      <c r="B71" s="120"/>
      <c r="C71" s="120"/>
      <c r="D71" s="120"/>
      <c r="E71" s="120"/>
      <c r="F71" s="121"/>
      <c r="G71" s="108">
        <v>90</v>
      </c>
      <c r="H71" s="106"/>
    </row>
    <row r="72" spans="1:8" ht="12.75" customHeight="1" thickBot="1">
      <c r="A72" s="69" t="s">
        <v>72</v>
      </c>
      <c r="B72" s="7"/>
      <c r="C72" s="7"/>
      <c r="D72" s="7"/>
      <c r="E72" s="7"/>
      <c r="F72" s="7"/>
      <c r="G72" s="78">
        <f>SUM(G73:G84)</f>
        <v>134631.84</v>
      </c>
      <c r="H72" s="79"/>
    </row>
    <row r="73" spans="1:8" s="32" customFormat="1" ht="12.75" customHeight="1">
      <c r="A73" s="42" t="s">
        <v>83</v>
      </c>
      <c r="B73" s="43"/>
      <c r="C73" s="43"/>
      <c r="D73" s="43"/>
      <c r="E73" s="43"/>
      <c r="F73" s="43"/>
      <c r="G73" s="112">
        <v>17290</v>
      </c>
      <c r="H73" s="113"/>
    </row>
    <row r="74" spans="1:8" s="32" customFormat="1" ht="12.75" customHeight="1">
      <c r="A74" s="42" t="s">
        <v>84</v>
      </c>
      <c r="B74" s="43"/>
      <c r="C74" s="43"/>
      <c r="D74" s="43"/>
      <c r="E74" s="43"/>
      <c r="F74" s="43"/>
      <c r="G74" s="110">
        <v>635.5</v>
      </c>
      <c r="H74" s="98"/>
    </row>
    <row r="75" spans="1:8" s="32" customFormat="1" ht="12.75" customHeight="1">
      <c r="A75" s="42" t="s">
        <v>85</v>
      </c>
      <c r="B75" s="43"/>
      <c r="C75" s="43"/>
      <c r="D75" s="43"/>
      <c r="E75" s="43"/>
      <c r="F75" s="43"/>
      <c r="G75" s="110">
        <v>5233</v>
      </c>
      <c r="H75" s="98"/>
    </row>
    <row r="76" spans="1:8" s="32" customFormat="1" ht="12.75" customHeight="1">
      <c r="A76" s="42" t="s">
        <v>87</v>
      </c>
      <c r="B76" s="43"/>
      <c r="C76" s="43"/>
      <c r="D76" s="43"/>
      <c r="E76" s="43"/>
      <c r="F76" s="43"/>
      <c r="G76" s="110">
        <v>5000</v>
      </c>
      <c r="H76" s="98"/>
    </row>
    <row r="77" spans="1:8" s="32" customFormat="1" ht="12.75" customHeight="1">
      <c r="A77" s="42" t="s">
        <v>88</v>
      </c>
      <c r="B77" s="43"/>
      <c r="C77" s="43"/>
      <c r="D77" s="43"/>
      <c r="E77" s="43"/>
      <c r="F77" s="43"/>
      <c r="G77" s="110">
        <v>5754.65</v>
      </c>
      <c r="H77" s="98"/>
    </row>
    <row r="78" spans="1:8" s="32" customFormat="1" ht="12.75" customHeight="1">
      <c r="A78" s="42" t="s">
        <v>89</v>
      </c>
      <c r="B78" s="43"/>
      <c r="C78" s="43"/>
      <c r="D78" s="43"/>
      <c r="E78" s="43"/>
      <c r="F78" s="43"/>
      <c r="G78" s="110">
        <v>12453.18</v>
      </c>
      <c r="H78" s="98"/>
    </row>
    <row r="79" spans="1:8" s="32" customFormat="1" ht="12.75" customHeight="1">
      <c r="A79" s="42" t="s">
        <v>90</v>
      </c>
      <c r="B79" s="43"/>
      <c r="C79" s="43"/>
      <c r="D79" s="43"/>
      <c r="E79" s="43"/>
      <c r="F79" s="43"/>
      <c r="G79" s="110">
        <v>25148.47</v>
      </c>
      <c r="H79" s="98"/>
    </row>
    <row r="80" spans="1:8" s="32" customFormat="1" ht="12.75" customHeight="1">
      <c r="A80" s="42" t="s">
        <v>91</v>
      </c>
      <c r="B80" s="43"/>
      <c r="C80" s="43"/>
      <c r="D80" s="43"/>
      <c r="E80" s="43"/>
      <c r="F80" s="43"/>
      <c r="G80" s="110">
        <v>28687.12</v>
      </c>
      <c r="H80" s="98"/>
    </row>
    <row r="81" spans="1:8" s="32" customFormat="1" ht="12.75" customHeight="1">
      <c r="A81" s="42" t="s">
        <v>94</v>
      </c>
      <c r="B81" s="43"/>
      <c r="C81" s="43"/>
      <c r="D81" s="43"/>
      <c r="E81" s="43"/>
      <c r="F81" s="43"/>
      <c r="G81" s="110">
        <v>2000</v>
      </c>
      <c r="H81" s="98"/>
    </row>
    <row r="82" spans="1:8" s="32" customFormat="1" ht="12.75" customHeight="1">
      <c r="A82" s="42" t="s">
        <v>95</v>
      </c>
      <c r="B82" s="43"/>
      <c r="C82" s="43"/>
      <c r="D82" s="43"/>
      <c r="E82" s="43"/>
      <c r="F82" s="43"/>
      <c r="G82" s="110">
        <v>4530</v>
      </c>
      <c r="H82" s="98"/>
    </row>
    <row r="83" spans="1:8" s="32" customFormat="1" ht="24" customHeight="1">
      <c r="A83" s="122" t="s">
        <v>96</v>
      </c>
      <c r="B83" s="123"/>
      <c r="C83" s="123"/>
      <c r="D83" s="123"/>
      <c r="E83" s="123"/>
      <c r="F83" s="124"/>
      <c r="G83" s="117">
        <v>27899.92</v>
      </c>
      <c r="H83" s="118"/>
    </row>
    <row r="84" spans="1:8" s="32" customFormat="1" ht="12.75" customHeight="1" thickBot="1">
      <c r="A84" s="42"/>
      <c r="B84" s="43"/>
      <c r="C84" s="43"/>
      <c r="D84" s="43"/>
      <c r="E84" s="43"/>
      <c r="F84" s="43"/>
      <c r="G84" s="114"/>
      <c r="H84" s="115"/>
    </row>
    <row r="85" spans="1:8" ht="12.75" customHeight="1">
      <c r="A85" s="71" t="s">
        <v>73</v>
      </c>
      <c r="B85" s="72"/>
      <c r="C85" s="72"/>
      <c r="D85" s="72"/>
      <c r="E85" s="72"/>
      <c r="F85" s="73"/>
      <c r="G85" s="111">
        <v>45084</v>
      </c>
      <c r="H85" s="111"/>
    </row>
    <row r="86" spans="1:8" ht="12.75" customHeight="1" thickBot="1">
      <c r="A86" s="22" t="s">
        <v>74</v>
      </c>
      <c r="B86" s="70"/>
      <c r="C86" s="70"/>
      <c r="D86" s="70"/>
      <c r="E86" s="70"/>
      <c r="F86" s="70"/>
      <c r="G86" s="80">
        <f>ROUND(G85*0.271,2)</f>
        <v>12217.76</v>
      </c>
      <c r="H86" s="80"/>
    </row>
    <row r="87" spans="1:8" ht="12.75" customHeight="1" thickBot="1">
      <c r="A87" s="22" t="s">
        <v>75</v>
      </c>
      <c r="B87" s="70"/>
      <c r="C87" s="70"/>
      <c r="D87" s="70"/>
      <c r="E87" s="70"/>
      <c r="F87" s="70"/>
      <c r="G87" s="80">
        <v>32924.57</v>
      </c>
      <c r="H87" s="80"/>
    </row>
    <row r="88" spans="1:8" ht="12.75" customHeight="1" thickBot="1">
      <c r="A88" s="22" t="s">
        <v>76</v>
      </c>
      <c r="B88" s="70"/>
      <c r="C88" s="70"/>
      <c r="D88" s="70"/>
      <c r="E88" s="70"/>
      <c r="F88" s="70"/>
      <c r="G88" s="80">
        <v>37172.34</v>
      </c>
      <c r="H88" s="80"/>
    </row>
    <row r="89" spans="1:8" ht="12.75" customHeight="1" thickBot="1">
      <c r="A89" s="39" t="s">
        <v>18</v>
      </c>
      <c r="B89" s="40"/>
      <c r="C89" s="40"/>
      <c r="D89" s="40"/>
      <c r="E89" s="40"/>
      <c r="F89" s="40"/>
      <c r="G89" s="36">
        <f>SUM(G17+G24+G32+G57+G58+G59+G60+G61+G62+G64+G65+G72+G85+G86+G87+G88)</f>
        <v>818543.4617799999</v>
      </c>
      <c r="H89" s="36"/>
    </row>
    <row r="90" spans="1:8" ht="12.75" customHeight="1" thickBot="1">
      <c r="A90" s="109" t="s">
        <v>93</v>
      </c>
      <c r="B90" s="40"/>
      <c r="C90" s="40"/>
      <c r="D90" s="40"/>
      <c r="E90" s="40"/>
      <c r="F90" s="40"/>
      <c r="G90" s="41">
        <f>SUM(G6+G15-G89)</f>
        <v>75030.01822000009</v>
      </c>
      <c r="H90" s="41"/>
    </row>
    <row r="91" spans="1:7" ht="12.75" customHeight="1">
      <c r="A91" t="s">
        <v>19</v>
      </c>
      <c r="G91" t="s">
        <v>61</v>
      </c>
    </row>
    <row r="92" spans="1:7" ht="12.75" customHeight="1">
      <c r="A92" t="s">
        <v>56</v>
      </c>
      <c r="G92" t="s">
        <v>60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2">
    <mergeCell ref="A71:F71"/>
    <mergeCell ref="A83:F83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2021-03-30T08:41:17Z</cp:lastPrinted>
  <dcterms:created xsi:type="dcterms:W3CDTF">1996-10-08T23:32:33Z</dcterms:created>
  <dcterms:modified xsi:type="dcterms:W3CDTF">2021-03-30T10:50:13Z</dcterms:modified>
  <cp:category/>
  <cp:version/>
  <cp:contentType/>
  <cp:contentStatus/>
</cp:coreProperties>
</file>